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rago\Documents\OBJETIVOS Y METAS 2022\"/>
    </mc:Choice>
  </mc:AlternateContent>
  <bookViews>
    <workbookView xWindow="0" yWindow="0" windowWidth="28800" windowHeight="12435" tabRatio="948" activeTab="2"/>
  </bookViews>
  <sheets>
    <sheet name="226 07 01 019 01 PPTO 2022" sheetId="194" r:id="rId1"/>
    <sheet name="226 07 02 019 03 PPTO 2022" sheetId="197" r:id="rId2"/>
    <sheet name="226 07 03 019 04 PPTO 2022" sheetId="200" r:id="rId3"/>
    <sheet name="226 07 04 019 09 PPTO 2022" sheetId="203" r:id="rId4"/>
    <sheet name="226 07 05 019 06 PPTO 2022" sheetId="206" r:id="rId5"/>
    <sheet name="226 07 07 019 12 PPTO 2022" sheetId="218" r:id="rId6"/>
    <sheet name="226 07 08 019 07 PPTO 2022" sheetId="215" r:id="rId7"/>
    <sheet name="226 07 09 019 02 PPTO 2022" sheetId="212" r:id="rId8"/>
    <sheet name="Hoja1" sheetId="219" state="hidden" r:id="rId9"/>
  </sheets>
  <externalReferences>
    <externalReference r:id="rId10"/>
  </externalReferences>
  <calcPr calcId="152511"/>
</workbook>
</file>

<file path=xl/calcChain.xml><?xml version="1.0" encoding="utf-8"?>
<calcChain xmlns="http://schemas.openxmlformats.org/spreadsheetml/2006/main">
  <c r="V21" i="212" l="1"/>
  <c r="V22" i="212"/>
  <c r="V20" i="212"/>
  <c r="V21" i="215"/>
  <c r="V22" i="215"/>
  <c r="V23" i="215"/>
  <c r="V24" i="215"/>
  <c r="V25" i="215"/>
  <c r="V26" i="215"/>
  <c r="V20" i="215"/>
  <c r="V21" i="218"/>
  <c r="V22" i="218"/>
  <c r="V23" i="218"/>
  <c r="V24" i="218"/>
  <c r="V20" i="218"/>
  <c r="V21" i="206"/>
  <c r="V22" i="206"/>
  <c r="V23" i="206"/>
  <c r="V24" i="206"/>
  <c r="V20" i="206"/>
  <c r="V21" i="200"/>
  <c r="V22" i="200"/>
  <c r="V23" i="200"/>
  <c r="V24" i="200"/>
  <c r="V25" i="200"/>
  <c r="V26" i="200"/>
  <c r="V27" i="200"/>
  <c r="V20" i="200"/>
  <c r="V20" i="197"/>
  <c r="V21" i="197"/>
  <c r="V22" i="197"/>
  <c r="V23" i="197"/>
  <c r="V24" i="197"/>
  <c r="V25" i="197"/>
  <c r="V26" i="197"/>
  <c r="V19" i="197"/>
  <c r="V21" i="194"/>
  <c r="V22" i="194"/>
  <c r="V20" i="194"/>
  <c r="N25" i="212" l="1"/>
  <c r="V25" i="212" s="1"/>
  <c r="N28" i="215"/>
  <c r="N26" i="218"/>
  <c r="N27" i="206"/>
  <c r="N20" i="203"/>
  <c r="N21" i="203"/>
  <c r="V21" i="203" s="1"/>
  <c r="N22" i="203"/>
  <c r="V22" i="203" s="1"/>
  <c r="N23" i="203"/>
  <c r="V23" i="203" s="1"/>
  <c r="N28" i="200"/>
  <c r="N27" i="197"/>
  <c r="N25" i="194"/>
  <c r="N24" i="203" l="1"/>
  <c r="V24" i="203" s="1"/>
  <c r="V20" i="203"/>
  <c r="W25" i="212"/>
  <c r="X25" i="212" s="1"/>
  <c r="H21" i="212"/>
  <c r="I21" i="212"/>
  <c r="H22" i="212"/>
  <c r="I22" i="212"/>
  <c r="I20" i="212"/>
  <c r="H20" i="212"/>
  <c r="F21" i="212"/>
  <c r="G21" i="212"/>
  <c r="F22" i="212"/>
  <c r="G22" i="212"/>
  <c r="W22" i="212" s="1"/>
  <c r="X22" i="212" s="1"/>
  <c r="G20" i="212"/>
  <c r="F20" i="212"/>
  <c r="W28" i="215"/>
  <c r="H21" i="215"/>
  <c r="I21" i="215"/>
  <c r="H22" i="215"/>
  <c r="I22" i="215"/>
  <c r="H23" i="215"/>
  <c r="I23" i="215"/>
  <c r="H24" i="215"/>
  <c r="I24" i="215"/>
  <c r="H25" i="215"/>
  <c r="I25" i="215"/>
  <c r="H26" i="215"/>
  <c r="I26" i="215"/>
  <c r="I20" i="215"/>
  <c r="H20" i="215"/>
  <c r="F21" i="215"/>
  <c r="G21" i="215"/>
  <c r="F22" i="215"/>
  <c r="G22" i="215"/>
  <c r="W22" i="215" s="1"/>
  <c r="X22" i="215" s="1"/>
  <c r="F23" i="215"/>
  <c r="G23" i="215"/>
  <c r="F24" i="215"/>
  <c r="G24" i="215"/>
  <c r="F25" i="215"/>
  <c r="G25" i="215"/>
  <c r="W25" i="215" s="1"/>
  <c r="X25" i="215" s="1"/>
  <c r="F26" i="215"/>
  <c r="G26" i="215"/>
  <c r="W26" i="215" s="1"/>
  <c r="X26" i="215" s="1"/>
  <c r="G20" i="215"/>
  <c r="F20" i="215"/>
  <c r="W27" i="206"/>
  <c r="H21" i="206"/>
  <c r="I21" i="206"/>
  <c r="H22" i="206"/>
  <c r="I22" i="206"/>
  <c r="H23" i="206"/>
  <c r="I23" i="206"/>
  <c r="H24" i="206"/>
  <c r="I24" i="206"/>
  <c r="I20" i="206"/>
  <c r="H20" i="206"/>
  <c r="F21" i="206"/>
  <c r="G21" i="206"/>
  <c r="W21" i="206" s="1"/>
  <c r="X21" i="206" s="1"/>
  <c r="F22" i="206"/>
  <c r="G22" i="206"/>
  <c r="F23" i="206"/>
  <c r="G23" i="206"/>
  <c r="W23" i="206" s="1"/>
  <c r="X23" i="206" s="1"/>
  <c r="F24" i="206"/>
  <c r="G24" i="206"/>
  <c r="W24" i="206" s="1"/>
  <c r="X24" i="206" s="1"/>
  <c r="G20" i="206"/>
  <c r="W20" i="206" s="1"/>
  <c r="X20" i="206" s="1"/>
  <c r="F20" i="206"/>
  <c r="W26" i="218"/>
  <c r="F21" i="218"/>
  <c r="W21" i="218" s="1"/>
  <c r="X21" i="218" s="1"/>
  <c r="G21" i="218"/>
  <c r="F22" i="218"/>
  <c r="G22" i="218"/>
  <c r="W22" i="218" s="1"/>
  <c r="X22" i="218" s="1"/>
  <c r="F23" i="218"/>
  <c r="G23" i="218"/>
  <c r="W23" i="218" s="1"/>
  <c r="X23" i="218" s="1"/>
  <c r="F24" i="218"/>
  <c r="G24" i="218"/>
  <c r="W24" i="218" s="1"/>
  <c r="X24" i="218" s="1"/>
  <c r="G20" i="218"/>
  <c r="F20" i="218"/>
  <c r="H21" i="218"/>
  <c r="I21" i="218"/>
  <c r="H22" i="218"/>
  <c r="I22" i="218"/>
  <c r="H23" i="218"/>
  <c r="I23" i="218"/>
  <c r="H24" i="218"/>
  <c r="I24" i="218"/>
  <c r="H25" i="218"/>
  <c r="I25" i="218"/>
  <c r="I20" i="218"/>
  <c r="H20" i="218"/>
  <c r="W24" i="203"/>
  <c r="K24" i="203"/>
  <c r="F21" i="203"/>
  <c r="G21" i="203"/>
  <c r="W21" i="203" s="1"/>
  <c r="X21" i="203" s="1"/>
  <c r="F22" i="203"/>
  <c r="G22" i="203"/>
  <c r="G20" i="203"/>
  <c r="W20" i="203" s="1"/>
  <c r="X20" i="203" s="1"/>
  <c r="F20" i="203"/>
  <c r="H21" i="203"/>
  <c r="I21" i="203"/>
  <c r="H22" i="203"/>
  <c r="I22" i="203"/>
  <c r="I20" i="203"/>
  <c r="H20" i="203"/>
  <c r="W28" i="200"/>
  <c r="R23" i="200"/>
  <c r="S23" i="200"/>
  <c r="T23" i="200" s="1"/>
  <c r="R24" i="200"/>
  <c r="S24" i="200"/>
  <c r="H21" i="200"/>
  <c r="I21" i="200"/>
  <c r="H22" i="200"/>
  <c r="I22" i="200"/>
  <c r="H23" i="200"/>
  <c r="I23" i="200"/>
  <c r="H24" i="200"/>
  <c r="I24" i="200"/>
  <c r="H25" i="200"/>
  <c r="I25" i="200"/>
  <c r="H26" i="200"/>
  <c r="I26" i="200"/>
  <c r="H27" i="200"/>
  <c r="I27" i="200"/>
  <c r="I20" i="200"/>
  <c r="H20" i="200"/>
  <c r="F21" i="200"/>
  <c r="G21" i="200"/>
  <c r="W21" i="200" s="1"/>
  <c r="X21" i="200" s="1"/>
  <c r="F22" i="200"/>
  <c r="G22" i="200"/>
  <c r="W22" i="200" s="1"/>
  <c r="X22" i="200" s="1"/>
  <c r="F23" i="200"/>
  <c r="G23" i="200"/>
  <c r="F24" i="200"/>
  <c r="G24" i="200"/>
  <c r="W24" i="200" s="1"/>
  <c r="X24" i="200" s="1"/>
  <c r="F25" i="200"/>
  <c r="G25" i="200"/>
  <c r="W25" i="200" s="1"/>
  <c r="X25" i="200" s="1"/>
  <c r="F26" i="200"/>
  <c r="G26" i="200"/>
  <c r="W26" i="200" s="1"/>
  <c r="X26" i="200" s="1"/>
  <c r="F27" i="200"/>
  <c r="G27" i="200"/>
  <c r="W27" i="200" s="1"/>
  <c r="X27" i="200" s="1"/>
  <c r="G20" i="200"/>
  <c r="F20" i="200"/>
  <c r="W20" i="200" s="1"/>
  <c r="X20" i="200" s="1"/>
  <c r="R23" i="197"/>
  <c r="S23" i="197"/>
  <c r="T23" i="197" s="1"/>
  <c r="R24" i="197"/>
  <c r="S24" i="197"/>
  <c r="W27" i="197"/>
  <c r="W25" i="194"/>
  <c r="F21" i="194"/>
  <c r="G21" i="194"/>
  <c r="F22" i="194"/>
  <c r="G22" i="194"/>
  <c r="G20" i="194"/>
  <c r="F20" i="194"/>
  <c r="H21" i="194"/>
  <c r="I21" i="194"/>
  <c r="H22" i="194"/>
  <c r="I22" i="194"/>
  <c r="I20" i="194"/>
  <c r="H20" i="194"/>
  <c r="W21" i="215" l="1"/>
  <c r="X21" i="215" s="1"/>
  <c r="W22" i="203"/>
  <c r="X22" i="203" s="1"/>
  <c r="W20" i="212"/>
  <c r="X20" i="212" s="1"/>
  <c r="T24" i="200"/>
  <c r="W20" i="218"/>
  <c r="X20" i="218" s="1"/>
  <c r="W22" i="206"/>
  <c r="X22" i="206" s="1"/>
  <c r="W20" i="215"/>
  <c r="X20" i="215" s="1"/>
  <c r="W21" i="212"/>
  <c r="X21" i="212" s="1"/>
  <c r="W20" i="194"/>
  <c r="X20" i="194" s="1"/>
  <c r="W22" i="194"/>
  <c r="X22" i="194" s="1"/>
  <c r="W24" i="215"/>
  <c r="X24" i="215" s="1"/>
  <c r="W21" i="194"/>
  <c r="X21" i="194" s="1"/>
  <c r="W23" i="215"/>
  <c r="X23" i="215" s="1"/>
  <c r="W23" i="200"/>
  <c r="X23" i="200" s="1"/>
  <c r="T24" i="197"/>
  <c r="P28" i="200"/>
  <c r="R27" i="200"/>
  <c r="L28" i="200"/>
  <c r="J28" i="200"/>
  <c r="Q28" i="200" l="1"/>
  <c r="S27" i="200"/>
  <c r="T27" i="200" s="1"/>
  <c r="O28" i="200"/>
  <c r="V28" i="200" s="1"/>
  <c r="M28" i="200"/>
  <c r="K28" i="200"/>
  <c r="E28" i="200"/>
  <c r="X28" i="200" l="1"/>
  <c r="I25" i="197"/>
  <c r="H25" i="197"/>
  <c r="G25" i="197"/>
  <c r="F25" i="197"/>
  <c r="I24" i="197"/>
  <c r="H24" i="197"/>
  <c r="G24" i="197"/>
  <c r="F24" i="197"/>
  <c r="I23" i="197"/>
  <c r="H23" i="197"/>
  <c r="G23" i="197"/>
  <c r="F23" i="197"/>
  <c r="I22" i="197"/>
  <c r="H22" i="197"/>
  <c r="I21" i="197"/>
  <c r="H21" i="197"/>
  <c r="I20" i="197"/>
  <c r="H20" i="197"/>
  <c r="I19" i="197"/>
  <c r="H19" i="197"/>
  <c r="G19" i="197"/>
  <c r="F19" i="197"/>
  <c r="W24" i="197" l="1"/>
  <c r="X24" i="197" s="1"/>
  <c r="W25" i="197"/>
  <c r="X25" i="197" s="1"/>
  <c r="W23" i="197"/>
  <c r="X23" i="197" s="1"/>
  <c r="W19" i="197"/>
  <c r="X19" i="197" s="1"/>
  <c r="G21" i="197"/>
  <c r="G20" i="197"/>
  <c r="G22" i="197"/>
  <c r="F21" i="197"/>
  <c r="F22" i="197"/>
  <c r="F20" i="197"/>
  <c r="G23" i="194"/>
  <c r="G24" i="194"/>
  <c r="W21" i="197" l="1"/>
  <c r="X21" i="197" s="1"/>
  <c r="W22" i="197"/>
  <c r="X22" i="197" s="1"/>
  <c r="W20" i="197"/>
  <c r="X20" i="197" s="1"/>
  <c r="S26" i="215"/>
  <c r="R26" i="215"/>
  <c r="T26" i="215" l="1"/>
  <c r="H26" i="197" l="1"/>
  <c r="I26" i="197"/>
  <c r="S22" i="212" l="1"/>
  <c r="R22" i="212"/>
  <c r="S21" i="212"/>
  <c r="R21" i="212"/>
  <c r="S20" i="212"/>
  <c r="R20" i="212"/>
  <c r="S25" i="215"/>
  <c r="R25" i="215"/>
  <c r="S24" i="215"/>
  <c r="R24" i="215"/>
  <c r="S23" i="215"/>
  <c r="R23" i="215"/>
  <c r="S22" i="215"/>
  <c r="R22" i="215"/>
  <c r="S21" i="215"/>
  <c r="R21" i="215"/>
  <c r="S20" i="215"/>
  <c r="R20" i="215"/>
  <c r="R21" i="218"/>
  <c r="S21" i="218"/>
  <c r="R22" i="218"/>
  <c r="S22" i="218"/>
  <c r="R23" i="218"/>
  <c r="S23" i="218"/>
  <c r="R24" i="218"/>
  <c r="S24" i="218"/>
  <c r="S20" i="218"/>
  <c r="R20" i="218"/>
  <c r="S24" i="206"/>
  <c r="R24" i="206"/>
  <c r="S23" i="206"/>
  <c r="R23" i="206"/>
  <c r="S22" i="206"/>
  <c r="R22" i="206"/>
  <c r="S21" i="206"/>
  <c r="R21" i="206"/>
  <c r="S20" i="206"/>
  <c r="R20" i="206"/>
  <c r="S22" i="203"/>
  <c r="R22" i="203"/>
  <c r="S21" i="203"/>
  <c r="R21" i="203"/>
  <c r="R20" i="203"/>
  <c r="T20" i="203" s="1"/>
  <c r="S26" i="200"/>
  <c r="R26" i="200"/>
  <c r="S25" i="200"/>
  <c r="R25" i="200"/>
  <c r="S22" i="200"/>
  <c r="R22" i="200"/>
  <c r="S21" i="200"/>
  <c r="R21" i="200"/>
  <c r="S20" i="200"/>
  <c r="R20" i="200"/>
  <c r="S25" i="197"/>
  <c r="R25" i="197"/>
  <c r="S22" i="197"/>
  <c r="R22" i="197"/>
  <c r="S21" i="197"/>
  <c r="R21" i="197"/>
  <c r="S20" i="197"/>
  <c r="R20" i="197"/>
  <c r="S19" i="197"/>
  <c r="R19" i="197"/>
  <c r="S22" i="194"/>
  <c r="R22" i="194"/>
  <c r="S21" i="194"/>
  <c r="R21" i="194"/>
  <c r="S20" i="194"/>
  <c r="R20" i="194"/>
  <c r="T22" i="203" l="1"/>
  <c r="T21" i="215"/>
  <c r="T23" i="218"/>
  <c r="T21" i="218"/>
  <c r="T25" i="200"/>
  <c r="T20" i="197"/>
  <c r="T26" i="200"/>
  <c r="T23" i="215"/>
  <c r="T24" i="215"/>
  <c r="T22" i="215"/>
  <c r="T21" i="203"/>
  <c r="T22" i="197"/>
  <c r="T25" i="197"/>
  <c r="T24" i="218"/>
  <c r="T20" i="215"/>
  <c r="T20" i="212"/>
  <c r="T22" i="212"/>
  <c r="T21" i="212"/>
  <c r="T25" i="215"/>
  <c r="T22" i="218"/>
  <c r="T20" i="218"/>
  <c r="T21" i="206"/>
  <c r="T20" i="206"/>
  <c r="T23" i="206"/>
  <c r="T22" i="206"/>
  <c r="T24" i="206"/>
  <c r="T20" i="200"/>
  <c r="T22" i="200"/>
  <c r="T21" i="200"/>
  <c r="T19" i="197"/>
  <c r="T21" i="197"/>
  <c r="T20" i="194"/>
  <c r="T22" i="194"/>
  <c r="T21" i="194"/>
  <c r="E25" i="194"/>
  <c r="P25" i="212"/>
  <c r="L25" i="212"/>
  <c r="J25" i="212"/>
  <c r="I25" i="212"/>
  <c r="E25" i="212"/>
  <c r="Q28" i="215"/>
  <c r="P28" i="215"/>
  <c r="O28" i="215"/>
  <c r="V28" i="215" s="1"/>
  <c r="M28" i="215"/>
  <c r="L28" i="215"/>
  <c r="K28" i="215"/>
  <c r="J28" i="215"/>
  <c r="I28" i="215"/>
  <c r="Q26" i="218"/>
  <c r="P26" i="218"/>
  <c r="O26" i="218"/>
  <c r="V26" i="218" s="1"/>
  <c r="M26" i="218"/>
  <c r="L26" i="218"/>
  <c r="K26" i="218"/>
  <c r="J26" i="218"/>
  <c r="I26" i="218"/>
  <c r="Q27" i="206"/>
  <c r="P27" i="206"/>
  <c r="O27" i="206"/>
  <c r="V27" i="206" s="1"/>
  <c r="M27" i="206"/>
  <c r="L27" i="206"/>
  <c r="K27" i="206"/>
  <c r="J27" i="206"/>
  <c r="I27" i="206"/>
  <c r="P24" i="203"/>
  <c r="L24" i="203"/>
  <c r="X24" i="203" s="1"/>
  <c r="J24" i="203"/>
  <c r="I24" i="203"/>
  <c r="I28" i="200"/>
  <c r="Q27" i="197"/>
  <c r="P27" i="197"/>
  <c r="O27" i="197"/>
  <c r="V27" i="197" s="1"/>
  <c r="M27" i="197"/>
  <c r="L27" i="197"/>
  <c r="K27" i="197"/>
  <c r="J27" i="197"/>
  <c r="I27" i="197"/>
  <c r="Q25" i="194"/>
  <c r="P25" i="194"/>
  <c r="O25" i="194"/>
  <c r="V25" i="194" s="1"/>
  <c r="M25" i="194"/>
  <c r="L25" i="194"/>
  <c r="K25" i="194"/>
  <c r="J25" i="194"/>
  <c r="I25" i="194"/>
  <c r="H24" i="203"/>
  <c r="H28" i="200"/>
  <c r="H27" i="197"/>
  <c r="H25" i="194"/>
  <c r="F25" i="218"/>
  <c r="F26" i="197"/>
  <c r="F24" i="194"/>
  <c r="F23" i="194"/>
  <c r="X28" i="215" l="1"/>
  <c r="X26" i="218"/>
  <c r="X27" i="206"/>
  <c r="X27" i="197"/>
  <c r="X25" i="194"/>
  <c r="R26" i="218"/>
  <c r="S25" i="194"/>
  <c r="S28" i="215"/>
  <c r="H27" i="206"/>
  <c r="R28" i="215"/>
  <c r="R27" i="197"/>
  <c r="S25" i="212"/>
  <c r="R25" i="212"/>
  <c r="S26" i="218"/>
  <c r="R27" i="206"/>
  <c r="S27" i="206"/>
  <c r="R28" i="200"/>
  <c r="S28" i="200"/>
  <c r="S27" i="197"/>
  <c r="R25" i="194"/>
  <c r="E28" i="215"/>
  <c r="H26" i="218"/>
  <c r="E27" i="206"/>
  <c r="H25" i="212"/>
  <c r="H28" i="215"/>
  <c r="T26" i="218" l="1"/>
  <c r="T25" i="194"/>
  <c r="T25" i="212"/>
  <c r="T28" i="215"/>
  <c r="T27" i="197"/>
  <c r="T27" i="206"/>
  <c r="T28" i="200"/>
  <c r="E24" i="203"/>
  <c r="E27" i="197"/>
  <c r="E26" i="218" l="1"/>
</calcChain>
</file>

<file path=xl/sharedStrings.xml><?xml version="1.0" encoding="utf-8"?>
<sst xmlns="http://schemas.openxmlformats.org/spreadsheetml/2006/main" count="506" uniqueCount="126">
  <si>
    <t>Dependencia</t>
  </si>
  <si>
    <t>SubPrograma</t>
  </si>
  <si>
    <t>O  B  J  E  T  I  V  O  S</t>
  </si>
  <si>
    <t>M   E   T   A   S</t>
  </si>
  <si>
    <t>D e s c r i p c i o n</t>
  </si>
  <si>
    <t>Unidad de Medida</t>
  </si>
  <si>
    <t>COORDINAR Y EVALUAR LOS PROGRAMAS DE LA DEPENDENCIA A FIN DE ASEGURAR EL CUMPLIMIENTO EFICAZ Y EFICIENTE DE LOS OBJETIVOS Y METAS</t>
  </si>
  <si>
    <t>PROPORCIONAR A LA POBLACION EL SERVICIO DE ALUMBRADO PUBLICO A FIN DE ILUMINAR ADECUADAMENTE LA CIUDAD Y POBLADOS DEL MUNICIPIO.</t>
  </si>
  <si>
    <t>PROPORCIONAR LOS SERVICIOS DE LIMPIEZA Y RECOLECCION DE BASURA A FIN DE CONTRIBUIR A MEJORAR LAS CONDICIONES GENERALES DE SALUD DE LA POBLACION MUNICIPAL</t>
  </si>
  <si>
    <t>PROPORCIONAR LOS SERVICIOS DE INHUMACION, EXHUMACION, CONSERVACION Y MANTENIMIENTO DE PANTEONES</t>
  </si>
  <si>
    <t>PROPORCIONAR LOS SERVICIOS DE MANTENIMIENTO Y CONSERVACION DE CALLES</t>
  </si>
  <si>
    <t>ATENDER JARDINES EXISTENTES Y AUMENTAR AREAS VERDES</t>
  </si>
  <si>
    <t>PRESTAR EL SERVICIO DE MANTENIMIENTO PREVENTIVO Y CORRECTIVO DE LOS VEHICULOS AL SERVICIO DE ESTE AYUNTAMIENTO, ASI COMO CONTROLAR EL GASTO DE LOS MISMOS</t>
  </si>
  <si>
    <t>Programada</t>
  </si>
  <si>
    <t>PROPORCIONAR EL SERVICIO DE MERCADO EN CONDICIONES DE SEGURIDAD E HIGIENE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</si>
  <si>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</si>
  <si>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</si>
  <si>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</si>
  <si>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</si>
  <si>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</si>
  <si>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</si>
  <si>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</si>
  <si>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</si>
  <si>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Clave</t>
  </si>
  <si>
    <t>Presup.</t>
  </si>
  <si>
    <t>Ejercido</t>
  </si>
  <si>
    <t>Real</t>
  </si>
  <si>
    <t xml:space="preserve">Programada </t>
  </si>
  <si>
    <t>Realizada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</si>
  <si>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</si>
  <si>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</si>
  <si>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</si>
  <si>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</si>
  <si>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</si>
  <si>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</si>
  <si>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MUNICIPIO DE GUAYMAS SONORA</t>
  </si>
  <si>
    <t>Acumulado</t>
  </si>
  <si>
    <t>Justificación</t>
  </si>
  <si>
    <t>Diferencia</t>
  </si>
  <si>
    <t>O  B  J  E  T  I  V  O</t>
  </si>
  <si>
    <t>Función</t>
  </si>
  <si>
    <t>DIR. GRAL DE SERVICIOS PUBLICOS</t>
  </si>
  <si>
    <t>Unidad Resp.</t>
  </si>
  <si>
    <t>DESPACHO  DEL DIRECTOR GENERAL</t>
  </si>
  <si>
    <t>Programa</t>
  </si>
  <si>
    <t>ADMINISTRACION DE LOS SERVICIOS PUB</t>
  </si>
  <si>
    <t>COORDINACION ALUMBRADO PUBLICO</t>
  </si>
  <si>
    <t>ALUMBRADO PUBLICO</t>
  </si>
  <si>
    <t>COORDINACION DE LIMPIA</t>
  </si>
  <si>
    <t>LIMPIA Y RECOLECCION DE BASURA</t>
  </si>
  <si>
    <t>MERCADO MUNICIPAL</t>
  </si>
  <si>
    <t>MERCADOS</t>
  </si>
  <si>
    <t>PANTEONES</t>
  </si>
  <si>
    <t>COORD. DE LIMPIA Y CONSERVACION DE</t>
  </si>
  <si>
    <t>LIMPIA Y CONSERVACION DE CALLES</t>
  </si>
  <si>
    <t>COORDINACION DE PARQUES Y JARDINES</t>
  </si>
  <si>
    <t>PARQUES Y JARDINES</t>
  </si>
  <si>
    <t>DIRECCION DE TALLERES</t>
  </si>
  <si>
    <t>SERVICIOS COMUNALES</t>
  </si>
  <si>
    <t>DEL 01 DE  ENERO  AL 31 DE MARZO DE 2020</t>
  </si>
  <si>
    <t>DEL 01 DE  ENERO  AL 30 DE JUNIO DE 2020</t>
  </si>
  <si>
    <t>DEL 01 DE  ENERO  AL 30 DE SEPTIEMBRE DE 2020</t>
  </si>
  <si>
    <t>ADMINISTRACION DE LOS SERVICIOS PUBLICOS</t>
  </si>
  <si>
    <t>TALLERES</t>
  </si>
  <si>
    <t>SUPERVISAR LAS ACTIVIDADES DE LAS UNIDADES RESPONSABLES DE LA DEPENDENCIA</t>
  </si>
  <si>
    <t>MINUTA</t>
  </si>
  <si>
    <t>EVALUAR LOS PROGRAMAS A CARGO DE LAS UNIDADES RESPONSABLES DE LA DEPENDENCIA</t>
  </si>
  <si>
    <t>LLEVAR A CABO CURSOS Y REUNIONES DE CAPACITACION PARA ELEVAR LA CALIDAD DE LOS SERVICIOS</t>
  </si>
  <si>
    <t>PROGRAMA</t>
  </si>
  <si>
    <t>ATENDER SOLICITUDES DE LA CIUDADANIA RESPECTO  ALUMBRADO PUBLICO DE LA CIUDAD</t>
  </si>
  <si>
    <t>FOLIOS</t>
  </si>
  <si>
    <t>MANTENIMIENTO, REPARAR O REPONER LAMPARAS DE ALUMBRADO PUBLICO</t>
  </si>
  <si>
    <t>SERVICIO</t>
  </si>
  <si>
    <t>INSTALACION Y REPUESTOS DE FOCOS</t>
  </si>
  <si>
    <t>UNIDAD</t>
  </si>
  <si>
    <t>INSTALACION Y REPUESTOS DE BALASTROS</t>
  </si>
  <si>
    <t>INSTALACION Y REPUESTOS DE FOTOCELDAS</t>
  </si>
  <si>
    <t>LLEVAR A CABO INSTALACIONES ELECTRICAS CON MOTIVO DE EVENTOS ESPECIALES</t>
  </si>
  <si>
    <t>BARRIDO DE CALLES MECANICO</t>
  </si>
  <si>
    <t>ML</t>
  </si>
  <si>
    <t>PROGRAMA DE DESCACHARRE</t>
  </si>
  <si>
    <t>TONELADA</t>
  </si>
  <si>
    <t>DOTACION DE AGUA POTABLE Y REGADO DE CALLES</t>
  </si>
  <si>
    <t>LITROS</t>
  </si>
  <si>
    <t>LIMPIEZA CON MOTIVO DE EVENTOS ESPECIALES</t>
  </si>
  <si>
    <t>SERVICIOS</t>
  </si>
  <si>
    <t>ACARREO DE TIERRA, RAMAS O BASURA</t>
  </si>
  <si>
    <t xml:space="preserve">SERVICIOS OTORGADOS LIMPIA Y RECOLECCION </t>
  </si>
  <si>
    <t>VIGILAR QUE LOS LOCATARIOS CUMPLAN CON EL REGLAMENTO</t>
  </si>
  <si>
    <t>VISITA</t>
  </si>
  <si>
    <t>MEJORAR LAS INSTALACIONES Y EL EDIFICIO</t>
  </si>
  <si>
    <t>ACCIONES</t>
  </si>
  <si>
    <t>INFORME</t>
  </si>
  <si>
    <t>CONSTRUIR GAVETAS</t>
  </si>
  <si>
    <t>GAVETA</t>
  </si>
  <si>
    <t>LICENCIAS PARA CONSTRUCCION DE LAPIDAS</t>
  </si>
  <si>
    <t>LICENCIA</t>
  </si>
  <si>
    <t>PROPORCIONAR EL SERVICIO DE SUMINISTRO DE AGUA POTABLE</t>
  </si>
  <si>
    <t>PROPORCIONAR LOS SERVICIOS DE INHUMACION,  EXHUMACIÓN Y REINHUMACION</t>
  </si>
  <si>
    <t>USUARIO</t>
  </si>
  <si>
    <t>OTORGAR EL SERVICIO DE LIMPIEZA</t>
  </si>
  <si>
    <t xml:space="preserve">DAR MANTENIMIENTO Y  LIMPIEZA A CALLES Y BOULEVARES MANUAL </t>
  </si>
  <si>
    <t>MANTENIMIENTO Y LIMPIEZA DE CALLES Y BANQUETAS DE LA AVE SERDAN Y PRIMER CUADRO DE LA CIUDAD MANUAL</t>
  </si>
  <si>
    <t>MANTENIMIENTO Y LIMPIEZA DE COLONIAS MANUAL</t>
  </si>
  <si>
    <t>MANTENIMIENTO Y LIMPIEZA EN EVENTOS ESPECIALES</t>
  </si>
  <si>
    <t>SERVICIOS OTORGADOS  LIMPIA DE CALLES Y OTROS</t>
  </si>
  <si>
    <t>SERVICIO DE MANTENIMIENTO Y LIMPIEZA DE PLAZAS Y MONUMENTOS</t>
  </si>
  <si>
    <t>SERVICIO DE MANTENIMIENTO Y LIMPIEZA DE PARQUES, JARDINES</t>
  </si>
  <si>
    <t>CREACION DE AREAS VERDES</t>
  </si>
  <si>
    <t>REFORESTACION EN LA CIUDAD</t>
  </si>
  <si>
    <t>LIMPIEZA CON MOTIVOS DE EVENTOS ESPECIALES</t>
  </si>
  <si>
    <t>RIEGO DE AREAS VERDES</t>
  </si>
  <si>
    <t>RECIBIR REQUISICIONES DE SERVICIOS PREVENTIVOS Y CORRECTIVOS</t>
  </si>
  <si>
    <t>REQUISICION</t>
  </si>
  <si>
    <t>ELABORAR INFORME MENSUAL DE ACTIVIDADES REALIZADAS TALLERES</t>
  </si>
  <si>
    <t xml:space="preserve">INFORME DE ALMACEN </t>
  </si>
  <si>
    <t>DEL 01 DE  ENERO AL 31 DE  DICIEMBRE DE 2022</t>
  </si>
  <si>
    <t>DEL 01 DE  ENERO AL 31 DE DICIEMBRE DE 2022</t>
  </si>
  <si>
    <t>SERVICIOS DISPOSICION RELLENO SANITARIO</t>
  </si>
  <si>
    <t>INFORME RELLENO Y RECOLECCION</t>
  </si>
  <si>
    <t>INSTALACION Y REPUESTO DE LUMINARIAS LED DE ALTA EFICIENCIA.</t>
  </si>
  <si>
    <t>INDICADORES DE RESULTADOS</t>
  </si>
  <si>
    <t>DEL 01 DE  ENERO  AL 31 DE MARZO DE 2022</t>
  </si>
  <si>
    <t>DEL 01 DE  ENERO  AL 30 DE JUNIO DE 2022</t>
  </si>
  <si>
    <t>DEL 01 DE  ENERO  AL 30 DE SEPTIEMBRE DE 2022</t>
  </si>
  <si>
    <t>INDICADORES DE RESULTADS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</si>
</sst>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Segoe UI"/>
      <family val="2"/>
    </font>
    <font>
      <b/>
      <i/>
      <sz val="9"/>
      <name val="Segoe UI"/>
      <family val="2"/>
    </font>
    <font>
      <sz val="8"/>
      <name val="Arial"/>
      <family val="2"/>
    </font>
    <font>
      <sz val="8"/>
      <name val="Arial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name val="Segoe UI"/>
      <family val="2"/>
    </font>
    <font>
      <sz val="8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43" fontId="14" fillId="0" borderId="0" applyFon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14" fillId="0" borderId="0"/>
  </cellStyleXfs>
  <cellXfs count="72">
    <xf numFmtId="0" fontId="0" fillId="0" borderId="0" xfId="0"/>
    <xf numFmtId="165" fontId="3" fillId="0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8" fillId="3" borderId="1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/>
    <xf numFmtId="43" fontId="3" fillId="0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164" fontId="8" fillId="2" borderId="1" xfId="0" applyNumberFormat="1" applyFont="1" applyFill="1" applyBorder="1" applyAlignment="1" applyProtection="1">
      <alignment horizontal="center" vertical="center"/>
    </xf>
    <xf numFmtId="43" fontId="8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165" fontId="3" fillId="4" borderId="1" xfId="0" applyNumberFormat="1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  <protection locked="0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165" fontId="8" fillId="4" borderId="6" xfId="0" applyNumberFormat="1" applyFont="1" applyFill="1" applyBorder="1" applyAlignment="1" applyProtection="1">
      <alignment horizontal="center" vertical="center"/>
    </xf>
    <xf numFmtId="165" fontId="8" fillId="0" borderId="1" xfId="0" applyNumberFormat="1" applyFont="1" applyFill="1" applyBorder="1" applyAlignment="1" applyProtection="1">
      <alignment horizontal="center" vertical="center"/>
    </xf>
    <xf numFmtId="165" fontId="8" fillId="4" borderId="1" xfId="0" applyNumberFormat="1" applyFont="1" applyFill="1" applyBorder="1" applyAlignment="1" applyProtection="1">
      <alignment horizontal="center" vertical="center"/>
    </xf>
    <xf numFmtId="165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justify" vertical="center" wrapText="1"/>
    </xf>
    <xf numFmtId="0" fontId="3" fillId="2" borderId="4" xfId="0" applyNumberFormat="1" applyFont="1" applyFill="1" applyBorder="1" applyAlignment="1" applyProtection="1">
      <alignment horizontal="justify" vertical="center" wrapText="1"/>
    </xf>
    <xf numFmtId="165" fontId="8" fillId="0" borderId="6" xfId="0" applyNumberFormat="1" applyFont="1" applyFill="1" applyBorder="1" applyAlignment="1" applyProtection="1">
      <alignment horizontal="center" vertical="center"/>
      <protection locked="0"/>
    </xf>
    <xf numFmtId="165" fontId="8" fillId="4" borderId="1" xfId="0" applyNumberFormat="1" applyFont="1" applyFill="1" applyBorder="1" applyAlignment="1" applyProtection="1">
      <alignment horizontal="center" vertical="center"/>
      <protection locked="0"/>
    </xf>
    <xf numFmtId="165" fontId="8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" xfId="0" applyNumberFormat="1" applyFont="1" applyFill="1" applyBorder="1" applyAlignment="1" applyProtection="1">
      <alignment horizontal="center" vertical="center"/>
    </xf>
    <xf numFmtId="4" fontId="8" fillId="2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167" fontId="11" fillId="0" borderId="0" xfId="0" applyNumberFormat="1" applyFont="1" applyAlignment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</xf>
    <xf numFmtId="3" fontId="3" fillId="2" borderId="1" xfId="0" applyNumberFormat="1" applyFont="1" applyFill="1" applyBorder="1" applyAlignment="1" applyProtection="1">
      <alignment horizontal="center" vertical="center"/>
    </xf>
    <xf numFmtId="4" fontId="3" fillId="2" borderId="1" xfId="0" applyNumberFormat="1" applyFont="1" applyFill="1" applyBorder="1" applyAlignment="1" applyProtection="1">
      <alignment horizontal="center" vertical="center"/>
    </xf>
    <xf numFmtId="165" fontId="13" fillId="0" borderId="6" xfId="0" applyNumberFormat="1" applyFont="1" applyFill="1" applyBorder="1" applyAlignment="1" applyProtection="1">
      <alignment horizontal="center" vertical="center"/>
      <protection locked="0"/>
    </xf>
    <xf numFmtId="43" fontId="8" fillId="0" borderId="6" xfId="2" applyFont="1" applyFill="1" applyBorder="1" applyAlignment="1" applyProtection="1">
      <alignment horizontal="center" vertical="center"/>
    </xf>
    <xf numFmtId="1" fontId="8" fillId="2" borderId="1" xfId="0" applyNumberFormat="1" applyFont="1" applyFill="1" applyBorder="1" applyAlignment="1" applyProtection="1">
      <alignment horizontal="center" vertical="center"/>
    </xf>
    <xf numFmtId="165" fontId="8" fillId="2" borderId="1" xfId="0" applyNumberFormat="1" applyFont="1" applyFill="1" applyBorder="1" applyAlignment="1" applyProtection="1">
      <alignment horizontal="center" vertical="center"/>
    </xf>
    <xf numFmtId="165" fontId="8" fillId="0" borderId="7" xfId="0" applyNumberFormat="1" applyFont="1" applyFill="1" applyBorder="1" applyAlignment="1" applyProtection="1">
      <alignment horizontal="center" vertical="center"/>
    </xf>
    <xf numFmtId="165" fontId="8" fillId="0" borderId="6" xfId="0" applyNumberFormat="1" applyFont="1" applyFill="1" applyBorder="1" applyAlignment="1" applyProtection="1">
      <alignment horizontal="left" vertical="center" wrapText="1"/>
      <protection locked="0"/>
    </xf>
    <xf numFmtId="3" fontId="2" fillId="0" borderId="0" xfId="3" applyNumberFormat="1" applyFont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165" fontId="9" fillId="2" borderId="3" xfId="0" applyNumberFormat="1" applyFont="1" applyFill="1" applyBorder="1" applyAlignment="1" applyProtection="1">
      <alignment horizontal="center" vertical="center"/>
    </xf>
    <xf numFmtId="165" fontId="9" fillId="2" borderId="5" xfId="0" applyNumberFormat="1" applyFont="1" applyFill="1" applyBorder="1" applyAlignment="1" applyProtection="1">
      <alignment horizontal="center" vertical="center"/>
    </xf>
    <xf numFmtId="165" fontId="9" fillId="2" borderId="4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justify" vertical="center" wrapText="1"/>
    </xf>
    <xf numFmtId="0" fontId="3" fillId="2" borderId="4" xfId="0" applyNumberFormat="1" applyFont="1" applyFill="1" applyBorder="1" applyAlignment="1" applyProtection="1">
      <alignment horizontal="justify" vertical="center" wrapText="1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4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center" vertical="center"/>
    </xf>
  </cellXfs>
  <cellStyles count="7">
    <cellStyle name="Millares" xfId="2" builtinId="3"/>
    <cellStyle name="Normal" xfId="0" builtinId="0"/>
    <cellStyle name="Normal 2" xfId="1"/>
    <cellStyle name="Normal 3" xfId="4"/>
    <cellStyle name="Normal 3 2" xfId="6"/>
    <cellStyle name="Normal 4" xfId="3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UGO/2022%20PRESUPUESTO/OBJETIVOS%20Y%20METAS%20PARA%202022/OBJETIVOS%20Y%20METAS%20RECIBIDOS%20PARA%202022/07%20DIR.%20GRAL%20DE%20SERVICIOS%20PUBLICOS%20MUN/SERV%20PUBLICOS%20%20OBJETIVOS%20Y%20METAS%20PPTO%202022%20LL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26 07 01 019 01 PPTO 2022"/>
      <sheetName val="226 07 02 019 03 PPTO 2022"/>
      <sheetName val="226 07 03 019 04 PPTO 2022"/>
      <sheetName val="226 07 04 019 09 PPTO 2022"/>
      <sheetName val="226 07 05 019 06 PPTO 2022"/>
      <sheetName val="226 07 07 019 12 PPTO 2022"/>
      <sheetName val="226 07 08 019 07 PPTO 2022"/>
      <sheetName val="226 07 09 019 02 PPTO 2022"/>
      <sheetName val="Hoja1"/>
    </sheetNames>
    <sheetDataSet>
      <sheetData sheetId="0"/>
      <sheetData sheetId="1"/>
      <sheetData sheetId="2"/>
      <sheetData sheetId="3">
        <row r="20">
          <cell r="N20">
            <v>50</v>
          </cell>
        </row>
        <row r="21">
          <cell r="N21">
            <v>7</v>
          </cell>
        </row>
        <row r="22">
          <cell r="N22">
            <v>12</v>
          </cell>
        </row>
        <row r="23">
          <cell r="N23">
            <v>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zoomScaleNormal="100" workbookViewId="0">
      <selection activeCell="O20" sqref="O20"/>
    </sheetView>
  </sheetViews>
  <sheetFormatPr baseColWidth="10" defaultColWidth="11.42578125" defaultRowHeight="12.75" x14ac:dyDescent="0.2"/>
  <cols>
    <col min="1" max="1" width="10.140625" style="2" customWidth="1"/>
    <col min="2" max="2" width="6.7109375" style="2" customWidth="1"/>
    <col min="3" max="3" width="40.7109375" style="2" customWidth="1"/>
    <col min="4" max="5" width="11.42578125" style="2"/>
    <col min="6" max="6" width="12.85546875" style="2" hidden="1" customWidth="1"/>
    <col min="7" max="7" width="11.7109375" style="2" hidden="1" customWidth="1"/>
    <col min="8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16.140625" style="2" customWidth="1"/>
    <col min="22" max="23" width="8.85546875" style="2" customWidth="1"/>
    <col min="24" max="24" width="9.71093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122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123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124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hidden="1" x14ac:dyDescent="0.2">
      <c r="A7" s="50" t="s">
        <v>116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1</v>
      </c>
      <c r="C11" s="35" t="s">
        <v>43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62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1</v>
      </c>
      <c r="C13" s="35" t="s">
        <v>62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x14ac:dyDescent="0.2">
      <c r="A15" s="60" t="s">
        <v>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1:24" ht="27" customHeight="1" x14ac:dyDescent="0.2">
      <c r="A16" s="68" t="s">
        <v>6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1" t="s">
        <v>3</v>
      </c>
      <c r="B18" s="62"/>
      <c r="C18" s="63"/>
      <c r="D18" s="57" t="s">
        <v>5</v>
      </c>
      <c r="E18" s="57" t="s">
        <v>15</v>
      </c>
      <c r="F18" s="64" t="s">
        <v>16</v>
      </c>
      <c r="G18" s="65"/>
      <c r="H18" s="64" t="s">
        <v>17</v>
      </c>
      <c r="I18" s="65"/>
      <c r="J18" s="61" t="s">
        <v>18</v>
      </c>
      <c r="K18" s="63"/>
      <c r="L18" s="61" t="s">
        <v>19</v>
      </c>
      <c r="M18" s="63"/>
      <c r="N18" s="61" t="s">
        <v>20</v>
      </c>
      <c r="O18" s="63"/>
      <c r="P18" s="61" t="s">
        <v>21</v>
      </c>
      <c r="Q18" s="63"/>
      <c r="R18" s="59" t="s">
        <v>36</v>
      </c>
      <c r="S18" s="59"/>
      <c r="T18" s="59"/>
      <c r="U18" s="66" t="s">
        <v>37</v>
      </c>
      <c r="V18" s="64" t="s">
        <v>22</v>
      </c>
      <c r="W18" s="67"/>
      <c r="X18" s="65"/>
    </row>
    <row r="19" spans="1:24" ht="24" x14ac:dyDescent="0.2">
      <c r="A19" s="18" t="s">
        <v>23</v>
      </c>
      <c r="B19" s="59" t="s">
        <v>4</v>
      </c>
      <c r="C19" s="59"/>
      <c r="D19" s="58"/>
      <c r="E19" s="58"/>
      <c r="F19" s="17" t="s">
        <v>24</v>
      </c>
      <c r="G19" s="17" t="s">
        <v>25</v>
      </c>
      <c r="H19" s="17" t="s">
        <v>13</v>
      </c>
      <c r="I19" s="17" t="s">
        <v>26</v>
      </c>
      <c r="J19" s="7" t="s">
        <v>27</v>
      </c>
      <c r="K19" s="7" t="s">
        <v>28</v>
      </c>
      <c r="L19" s="7" t="s">
        <v>27</v>
      </c>
      <c r="M19" s="7" t="s">
        <v>28</v>
      </c>
      <c r="N19" s="7" t="s">
        <v>27</v>
      </c>
      <c r="O19" s="7" t="s">
        <v>28</v>
      </c>
      <c r="P19" s="7" t="s">
        <v>27</v>
      </c>
      <c r="Q19" s="7" t="s">
        <v>28</v>
      </c>
      <c r="R19" s="7" t="s">
        <v>27</v>
      </c>
      <c r="S19" s="7" t="s">
        <v>28</v>
      </c>
      <c r="T19" s="7" t="s">
        <v>38</v>
      </c>
      <c r="U19" s="66"/>
      <c r="V19" s="17" t="s">
        <v>29</v>
      </c>
      <c r="W19" s="17" t="s">
        <v>30</v>
      </c>
      <c r="X19" s="17" t="s">
        <v>31</v>
      </c>
    </row>
    <row r="20" spans="1:24" ht="34.5" customHeight="1" x14ac:dyDescent="0.2">
      <c r="A20" s="40">
        <v>1</v>
      </c>
      <c r="B20" s="55" t="s">
        <v>64</v>
      </c>
      <c r="C20" s="56"/>
      <c r="D20" s="23" t="s">
        <v>65</v>
      </c>
      <c r="E20" s="23">
        <v>45</v>
      </c>
      <c r="F20" s="44">
        <f>$F$25*E20/100</f>
        <v>0</v>
      </c>
      <c r="G20" s="44">
        <f>$G$25*E20/100</f>
        <v>0</v>
      </c>
      <c r="H20" s="15">
        <f>J20+L20+N20+P20</f>
        <v>240</v>
      </c>
      <c r="I20" s="38">
        <f>K20+M20+O20+Q20</f>
        <v>236</v>
      </c>
      <c r="J20" s="40">
        <v>80</v>
      </c>
      <c r="K20" s="39">
        <v>77</v>
      </c>
      <c r="L20" s="40">
        <v>80</v>
      </c>
      <c r="M20" s="38">
        <v>79</v>
      </c>
      <c r="N20" s="40">
        <v>80</v>
      </c>
      <c r="O20" s="38">
        <v>80</v>
      </c>
      <c r="P20" s="40"/>
      <c r="Q20" s="1"/>
      <c r="R20" s="19">
        <f>J20+L20+N20+P20</f>
        <v>240</v>
      </c>
      <c r="S20" s="19">
        <f>K20+M20+O20+Q20</f>
        <v>236</v>
      </c>
      <c r="T20" s="19">
        <f>S20-R20</f>
        <v>-4</v>
      </c>
      <c r="U20" s="26"/>
      <c r="V20" s="20">
        <f>O20/N20*100</f>
        <v>100</v>
      </c>
      <c r="W20" s="20" t="e">
        <f>G20/F20*100</f>
        <v>#DIV/0!</v>
      </c>
      <c r="X20" s="20" t="e">
        <f>V20/W20*100</f>
        <v>#DIV/0!</v>
      </c>
    </row>
    <row r="21" spans="1:24" ht="33" customHeight="1" x14ac:dyDescent="0.2">
      <c r="A21" s="40">
        <v>2</v>
      </c>
      <c r="B21" s="55" t="s">
        <v>66</v>
      </c>
      <c r="C21" s="56"/>
      <c r="D21" s="23" t="s">
        <v>65</v>
      </c>
      <c r="E21" s="23">
        <v>45</v>
      </c>
      <c r="F21" s="44">
        <f t="shared" ref="F21:F22" si="0">$F$25*E21/100</f>
        <v>0</v>
      </c>
      <c r="G21" s="44">
        <f t="shared" ref="G21:G22" si="1">$G$25*E21/100</f>
        <v>0</v>
      </c>
      <c r="H21" s="15">
        <f t="shared" ref="H21:H22" si="2">J21+L21+N21+P21</f>
        <v>240</v>
      </c>
      <c r="I21" s="38">
        <f t="shared" ref="I21:I22" si="3">K21+M21+O21+Q21</f>
        <v>236</v>
      </c>
      <c r="J21" s="40">
        <v>80</v>
      </c>
      <c r="K21" s="39">
        <v>77</v>
      </c>
      <c r="L21" s="40">
        <v>80</v>
      </c>
      <c r="M21" s="38">
        <v>79</v>
      </c>
      <c r="N21" s="40">
        <v>80</v>
      </c>
      <c r="O21" s="38">
        <v>80</v>
      </c>
      <c r="P21" s="40"/>
      <c r="Q21" s="1"/>
      <c r="R21" s="19">
        <f t="shared" ref="R21:S25" si="4">J21+L21+N21+P21</f>
        <v>240</v>
      </c>
      <c r="S21" s="19">
        <f t="shared" si="4"/>
        <v>236</v>
      </c>
      <c r="T21" s="19">
        <f t="shared" ref="T21:T25" si="5">S21-R21</f>
        <v>-4</v>
      </c>
      <c r="U21" s="26"/>
      <c r="V21" s="20">
        <f t="shared" ref="V21:V25" si="6">O21/N21*100</f>
        <v>100</v>
      </c>
      <c r="W21" s="20" t="e">
        <f t="shared" ref="W21:W25" si="7">G21/F21*100</f>
        <v>#DIV/0!</v>
      </c>
      <c r="X21" s="20" t="e">
        <f t="shared" ref="X21:X25" si="8">V21/W21*100</f>
        <v>#DIV/0!</v>
      </c>
    </row>
    <row r="22" spans="1:24" ht="36.75" customHeight="1" x14ac:dyDescent="0.2">
      <c r="A22" s="40">
        <v>3</v>
      </c>
      <c r="B22" s="55" t="s">
        <v>67</v>
      </c>
      <c r="C22" s="56"/>
      <c r="D22" s="23" t="s">
        <v>68</v>
      </c>
      <c r="E22" s="23">
        <v>10</v>
      </c>
      <c r="F22" s="44">
        <f t="shared" si="0"/>
        <v>0</v>
      </c>
      <c r="G22" s="44">
        <f t="shared" si="1"/>
        <v>0</v>
      </c>
      <c r="H22" s="15">
        <f t="shared" si="2"/>
        <v>120</v>
      </c>
      <c r="I22" s="38">
        <f t="shared" si="3"/>
        <v>9</v>
      </c>
      <c r="J22" s="40">
        <v>10</v>
      </c>
      <c r="K22" s="39">
        <v>4</v>
      </c>
      <c r="L22" s="40">
        <v>10</v>
      </c>
      <c r="M22" s="38">
        <v>2</v>
      </c>
      <c r="N22" s="40">
        <v>100</v>
      </c>
      <c r="O22" s="38">
        <v>3</v>
      </c>
      <c r="P22" s="40"/>
      <c r="Q22" s="1"/>
      <c r="R22" s="19">
        <f t="shared" si="4"/>
        <v>120</v>
      </c>
      <c r="S22" s="19">
        <f t="shared" si="4"/>
        <v>9</v>
      </c>
      <c r="T22" s="19">
        <f t="shared" si="5"/>
        <v>-111</v>
      </c>
      <c r="U22" s="26"/>
      <c r="V22" s="20">
        <f t="shared" si="6"/>
        <v>3</v>
      </c>
      <c r="W22" s="20" t="e">
        <f t="shared" si="7"/>
        <v>#DIV/0!</v>
      </c>
      <c r="X22" s="20" t="e">
        <f t="shared" si="8"/>
        <v>#DIV/0!</v>
      </c>
    </row>
    <row r="23" spans="1:24" ht="45" customHeight="1" x14ac:dyDescent="0.2">
      <c r="A23" s="22"/>
      <c r="B23" s="24"/>
      <c r="C23" s="25"/>
      <c r="D23" s="23"/>
      <c r="E23" s="23"/>
      <c r="F23" s="10">
        <f>$F$25*E23/100</f>
        <v>0</v>
      </c>
      <c r="G23" s="10">
        <f t="shared" ref="G23:G24" si="9">$G$25*E23/100</f>
        <v>0</v>
      </c>
      <c r="H23" s="15"/>
      <c r="I23" s="38"/>
      <c r="J23" s="22"/>
      <c r="K23" s="16"/>
      <c r="L23" s="40"/>
      <c r="M23" s="1"/>
      <c r="N23" s="22"/>
      <c r="O23" s="1"/>
      <c r="P23" s="22"/>
      <c r="Q23" s="1"/>
      <c r="R23" s="19"/>
      <c r="S23" s="19"/>
      <c r="T23" s="19"/>
      <c r="U23" s="26"/>
      <c r="V23" s="20"/>
      <c r="W23" s="20"/>
      <c r="X23" s="20"/>
    </row>
    <row r="24" spans="1:24" ht="45" customHeight="1" x14ac:dyDescent="0.2">
      <c r="A24" s="22"/>
      <c r="B24" s="55"/>
      <c r="C24" s="56"/>
      <c r="D24" s="23"/>
      <c r="E24" s="23"/>
      <c r="F24" s="10">
        <f>$F$25*E24/100</f>
        <v>0</v>
      </c>
      <c r="G24" s="10">
        <f t="shared" si="9"/>
        <v>0</v>
      </c>
      <c r="H24" s="15"/>
      <c r="I24" s="38"/>
      <c r="J24" s="22"/>
      <c r="K24" s="16"/>
      <c r="L24" s="40"/>
      <c r="M24" s="1"/>
      <c r="N24" s="22"/>
      <c r="O24" s="1"/>
      <c r="P24" s="22"/>
      <c r="Q24" s="1"/>
      <c r="R24" s="19"/>
      <c r="S24" s="19"/>
      <c r="T24" s="19"/>
      <c r="U24" s="26"/>
      <c r="V24" s="20"/>
      <c r="W24" s="20"/>
      <c r="X24" s="20"/>
    </row>
    <row r="25" spans="1:24" s="8" customFormat="1" ht="36.75" customHeight="1" x14ac:dyDescent="0.2">
      <c r="A25" s="52" t="s">
        <v>32</v>
      </c>
      <c r="B25" s="53"/>
      <c r="C25" s="54"/>
      <c r="D25" s="11"/>
      <c r="E25" s="11">
        <f>SUM(E20:E24)</f>
        <v>100</v>
      </c>
      <c r="F25" s="30"/>
      <c r="G25" s="30"/>
      <c r="H25" s="11">
        <f t="shared" ref="H25:Q25" si="10">SUM(H20:H24)</f>
        <v>600</v>
      </c>
      <c r="I25" s="11">
        <f t="shared" si="10"/>
        <v>481</v>
      </c>
      <c r="J25" s="11">
        <f t="shared" si="10"/>
        <v>170</v>
      </c>
      <c r="K25" s="11">
        <f t="shared" si="10"/>
        <v>158</v>
      </c>
      <c r="L25" s="11">
        <f t="shared" si="10"/>
        <v>170</v>
      </c>
      <c r="M25" s="11">
        <f t="shared" si="10"/>
        <v>160</v>
      </c>
      <c r="N25" s="46">
        <f>N20+N21+N22</f>
        <v>260</v>
      </c>
      <c r="O25" s="11">
        <f>SUM(O20:O24)</f>
        <v>163</v>
      </c>
      <c r="P25" s="11">
        <f t="shared" si="10"/>
        <v>0</v>
      </c>
      <c r="Q25" s="11">
        <f t="shared" si="10"/>
        <v>0</v>
      </c>
      <c r="R25" s="21">
        <f t="shared" si="4"/>
        <v>600</v>
      </c>
      <c r="S25" s="21">
        <f t="shared" si="4"/>
        <v>481</v>
      </c>
      <c r="T25" s="21">
        <f t="shared" si="5"/>
        <v>-119</v>
      </c>
      <c r="U25" s="27"/>
      <c r="V25" s="20">
        <f t="shared" si="6"/>
        <v>62.692307692307693</v>
      </c>
      <c r="W25" s="20" t="e">
        <f t="shared" si="7"/>
        <v>#DIV/0!</v>
      </c>
      <c r="X25" s="20" t="e">
        <f t="shared" si="8"/>
        <v>#DIV/0!</v>
      </c>
    </row>
    <row r="26" spans="1:24" s="9" customFormat="1" ht="14.25" customHeight="1" x14ac:dyDescent="0.2">
      <c r="F26" s="13"/>
    </row>
    <row r="27" spans="1:24" s="9" customFormat="1" ht="14.25" customHeight="1" x14ac:dyDescent="0.2">
      <c r="B27" s="14" t="s">
        <v>33</v>
      </c>
      <c r="F27" s="13">
        <v>6370648</v>
      </c>
      <c r="G27" s="9">
        <v>5651333</v>
      </c>
      <c r="H27" s="9" t="s">
        <v>34</v>
      </c>
    </row>
  </sheetData>
  <sheetProtection insertRows="0" deleteRows="0"/>
  <mergeCells count="27">
    <mergeCell ref="A7:X7"/>
    <mergeCell ref="A15:X15"/>
    <mergeCell ref="B24:C24"/>
    <mergeCell ref="B20:C20"/>
    <mergeCell ref="A18:C18"/>
    <mergeCell ref="E18:E19"/>
    <mergeCell ref="P18:Q18"/>
    <mergeCell ref="H18:I18"/>
    <mergeCell ref="U18:U19"/>
    <mergeCell ref="V18:X18"/>
    <mergeCell ref="A16:X16"/>
    <mergeCell ref="R18:T18"/>
    <mergeCell ref="L18:M18"/>
    <mergeCell ref="J18:K18"/>
    <mergeCell ref="F18:G18"/>
    <mergeCell ref="N18:O18"/>
    <mergeCell ref="A25:C25"/>
    <mergeCell ref="B21:C21"/>
    <mergeCell ref="B22:C22"/>
    <mergeCell ref="D18:D19"/>
    <mergeCell ref="B19:C19"/>
    <mergeCell ref="A6:X6"/>
    <mergeCell ref="A4:X4"/>
    <mergeCell ref="A3:X3"/>
    <mergeCell ref="A2:X2"/>
    <mergeCell ref="A1:X1"/>
    <mergeCell ref="A5:X5"/>
  </mergeCells>
  <phoneticPr fontId="5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opLeftCell="A12" zoomScaleNormal="100" workbookViewId="0">
      <selection activeCell="U30" sqref="U30"/>
    </sheetView>
  </sheetViews>
  <sheetFormatPr baseColWidth="10" defaultColWidth="11.42578125" defaultRowHeight="12.75" x14ac:dyDescent="0.2"/>
  <cols>
    <col min="1" max="1" width="11.140625" style="2" customWidth="1"/>
    <col min="2" max="2" width="6.140625" style="2" customWidth="1"/>
    <col min="3" max="3" width="40.7109375" style="2" customWidth="1"/>
    <col min="4" max="4" width="11.42578125" style="2"/>
    <col min="5" max="5" width="9.85546875" style="2" customWidth="1"/>
    <col min="6" max="6" width="12.85546875" style="2" hidden="1" customWidth="1"/>
    <col min="7" max="7" width="11.7109375" style="2" hidden="1" customWidth="1"/>
    <col min="8" max="13" width="9.85546875" style="2" hidden="1" customWidth="1"/>
    <col min="14" max="15" width="9.85546875" style="2" customWidth="1"/>
    <col min="16" max="16" width="11.42578125" style="2" hidden="1" customWidth="1"/>
    <col min="17" max="17" width="11.5703125" style="2" hidden="1" customWidth="1"/>
    <col min="18" max="18" width="9.85546875" style="2" customWidth="1"/>
    <col min="19" max="20" width="9.28515625" style="2" customWidth="1"/>
    <col min="21" max="21" width="19.28515625" style="2" customWidth="1"/>
    <col min="22" max="22" width="6.85546875" style="2" customWidth="1"/>
    <col min="23" max="23" width="7.5703125" style="2" customWidth="1"/>
    <col min="24" max="24" width="8.14062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122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123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124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hidden="1" x14ac:dyDescent="0.2">
      <c r="A7" s="50" t="s">
        <v>116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2</v>
      </c>
      <c r="C11" s="35" t="s">
        <v>46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3</v>
      </c>
      <c r="C13" s="35" t="s">
        <v>47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x14ac:dyDescent="0.2">
      <c r="A15" s="60" t="s">
        <v>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1:24" ht="26.25" customHeight="1" x14ac:dyDescent="0.2">
      <c r="A16" s="68" t="s">
        <v>7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61" t="s">
        <v>3</v>
      </c>
      <c r="B17" s="62"/>
      <c r="C17" s="63"/>
      <c r="D17" s="57" t="s">
        <v>5</v>
      </c>
      <c r="E17" s="57" t="s">
        <v>15</v>
      </c>
      <c r="F17" s="64" t="s">
        <v>16</v>
      </c>
      <c r="G17" s="65"/>
      <c r="H17" s="64" t="s">
        <v>17</v>
      </c>
      <c r="I17" s="65"/>
      <c r="J17" s="61" t="s">
        <v>18</v>
      </c>
      <c r="K17" s="63"/>
      <c r="L17" s="61" t="s">
        <v>19</v>
      </c>
      <c r="M17" s="63"/>
      <c r="N17" s="61" t="s">
        <v>20</v>
      </c>
      <c r="O17" s="63"/>
      <c r="P17" s="61" t="s">
        <v>21</v>
      </c>
      <c r="Q17" s="63"/>
      <c r="R17" s="59" t="s">
        <v>36</v>
      </c>
      <c r="S17" s="59"/>
      <c r="T17" s="59"/>
      <c r="U17" s="66" t="s">
        <v>37</v>
      </c>
      <c r="V17" s="64" t="s">
        <v>22</v>
      </c>
      <c r="W17" s="67"/>
      <c r="X17" s="65"/>
    </row>
    <row r="18" spans="1:24" ht="39.75" customHeight="1" x14ac:dyDescent="0.2">
      <c r="A18" s="18" t="s">
        <v>23</v>
      </c>
      <c r="B18" s="59" t="s">
        <v>4</v>
      </c>
      <c r="C18" s="59"/>
      <c r="D18" s="58"/>
      <c r="E18" s="58"/>
      <c r="F18" s="17" t="s">
        <v>24</v>
      </c>
      <c r="G18" s="17" t="s">
        <v>25</v>
      </c>
      <c r="H18" s="17" t="s">
        <v>13</v>
      </c>
      <c r="I18" s="17" t="s">
        <v>26</v>
      </c>
      <c r="J18" s="7" t="s">
        <v>27</v>
      </c>
      <c r="K18" s="7" t="s">
        <v>28</v>
      </c>
      <c r="L18" s="7" t="s">
        <v>27</v>
      </c>
      <c r="M18" s="7" t="s">
        <v>28</v>
      </c>
      <c r="N18" s="7" t="s">
        <v>27</v>
      </c>
      <c r="O18" s="7" t="s">
        <v>28</v>
      </c>
      <c r="P18" s="7" t="s">
        <v>27</v>
      </c>
      <c r="Q18" s="7" t="s">
        <v>28</v>
      </c>
      <c r="R18" s="7" t="s">
        <v>27</v>
      </c>
      <c r="S18" s="7" t="s">
        <v>28</v>
      </c>
      <c r="T18" s="7" t="s">
        <v>38</v>
      </c>
      <c r="U18" s="66"/>
      <c r="V18" s="17" t="s">
        <v>29</v>
      </c>
      <c r="W18" s="17" t="s">
        <v>30</v>
      </c>
      <c r="X18" s="17" t="s">
        <v>31</v>
      </c>
    </row>
    <row r="19" spans="1:24" ht="27.75" customHeight="1" x14ac:dyDescent="0.2">
      <c r="A19" s="40">
        <v>1</v>
      </c>
      <c r="B19" s="55" t="s">
        <v>69</v>
      </c>
      <c r="C19" s="56"/>
      <c r="D19" s="23" t="s">
        <v>70</v>
      </c>
      <c r="E19" s="23">
        <v>10</v>
      </c>
      <c r="F19" s="10">
        <f>$F$27*E19/100</f>
        <v>0</v>
      </c>
      <c r="G19" s="10">
        <f>$G$27*E19/100</f>
        <v>0</v>
      </c>
      <c r="H19" s="15">
        <f>J19+L19+N19+P19</f>
        <v>1500</v>
      </c>
      <c r="I19" s="15">
        <f>K19+M19+O19+Q19</f>
        <v>411</v>
      </c>
      <c r="J19" s="40">
        <v>500</v>
      </c>
      <c r="K19" s="39">
        <v>153</v>
      </c>
      <c r="L19" s="40">
        <v>500</v>
      </c>
      <c r="M19" s="38">
        <v>119</v>
      </c>
      <c r="N19" s="40">
        <v>500</v>
      </c>
      <c r="O19" s="38">
        <v>139</v>
      </c>
      <c r="P19" s="40"/>
      <c r="Q19" s="1"/>
      <c r="R19" s="19">
        <f t="shared" ref="R19:S27" si="0">J19+L19+N19+P19</f>
        <v>1500</v>
      </c>
      <c r="S19" s="19">
        <f t="shared" si="0"/>
        <v>411</v>
      </c>
      <c r="T19" s="19">
        <f>S19-R19</f>
        <v>-1089</v>
      </c>
      <c r="U19" s="43"/>
      <c r="V19" s="20">
        <f>O19/N19*100</f>
        <v>27.800000000000004</v>
      </c>
      <c r="W19" s="20" t="e">
        <f>G19/F19*100</f>
        <v>#DIV/0!</v>
      </c>
      <c r="X19" s="20" t="e">
        <f>V19/W19*100</f>
        <v>#DIV/0!</v>
      </c>
    </row>
    <row r="20" spans="1:24" ht="36" customHeight="1" x14ac:dyDescent="0.2">
      <c r="A20" s="40">
        <v>2</v>
      </c>
      <c r="B20" s="55" t="s">
        <v>71</v>
      </c>
      <c r="C20" s="56"/>
      <c r="D20" s="23" t="s">
        <v>72</v>
      </c>
      <c r="E20" s="23">
        <v>20</v>
      </c>
      <c r="F20" s="44">
        <f>$F$25*E20/100</f>
        <v>0</v>
      </c>
      <c r="G20" s="44">
        <f>$G$25*E20/100</f>
        <v>0</v>
      </c>
      <c r="H20" s="15">
        <f t="shared" ref="H20:I25" si="1">J20+L20+N20+P20</f>
        <v>450</v>
      </c>
      <c r="I20" s="15">
        <f t="shared" si="1"/>
        <v>6647</v>
      </c>
      <c r="J20" s="40">
        <v>150</v>
      </c>
      <c r="K20" s="39">
        <v>3550</v>
      </c>
      <c r="L20" s="40">
        <v>150</v>
      </c>
      <c r="M20" s="38">
        <v>1200</v>
      </c>
      <c r="N20" s="40">
        <v>150</v>
      </c>
      <c r="O20" s="38">
        <v>1897</v>
      </c>
      <c r="P20" s="40"/>
      <c r="Q20" s="1"/>
      <c r="R20" s="19">
        <f t="shared" si="0"/>
        <v>450</v>
      </c>
      <c r="S20" s="19">
        <f t="shared" si="0"/>
        <v>6647</v>
      </c>
      <c r="T20" s="19">
        <f t="shared" ref="T20:T27" si="2">S20-R20</f>
        <v>6197</v>
      </c>
      <c r="U20" s="26"/>
      <c r="V20" s="20">
        <f t="shared" ref="V20:V27" si="3">O20/N20*100</f>
        <v>1264.6666666666667</v>
      </c>
      <c r="W20" s="20" t="e">
        <f t="shared" ref="W20:W27" si="4">G20/F20*100</f>
        <v>#DIV/0!</v>
      </c>
      <c r="X20" s="20" t="e">
        <f t="shared" ref="X20:X27" si="5">V20/W20*100</f>
        <v>#DIV/0!</v>
      </c>
    </row>
    <row r="21" spans="1:24" ht="35.25" customHeight="1" x14ac:dyDescent="0.2">
      <c r="A21" s="40">
        <v>3</v>
      </c>
      <c r="B21" s="55" t="s">
        <v>73</v>
      </c>
      <c r="C21" s="56"/>
      <c r="D21" s="23" t="s">
        <v>74</v>
      </c>
      <c r="E21" s="23">
        <v>10</v>
      </c>
      <c r="F21" s="44">
        <f t="shared" ref="F21:F22" si="6">$F$25*E21/100</f>
        <v>0</v>
      </c>
      <c r="G21" s="44">
        <f t="shared" ref="G21:G22" si="7">$G$25*E21/100</f>
        <v>0</v>
      </c>
      <c r="H21" s="15">
        <f t="shared" si="1"/>
        <v>1500</v>
      </c>
      <c r="I21" s="15">
        <f t="shared" si="1"/>
        <v>1162</v>
      </c>
      <c r="J21" s="40">
        <v>500</v>
      </c>
      <c r="K21" s="39">
        <v>374</v>
      </c>
      <c r="L21" s="40">
        <v>500</v>
      </c>
      <c r="M21" s="38">
        <v>607</v>
      </c>
      <c r="N21" s="40">
        <v>500</v>
      </c>
      <c r="O21" s="38">
        <v>181</v>
      </c>
      <c r="P21" s="40"/>
      <c r="Q21" s="1"/>
      <c r="R21" s="19">
        <f t="shared" si="0"/>
        <v>1500</v>
      </c>
      <c r="S21" s="19">
        <f t="shared" si="0"/>
        <v>1162</v>
      </c>
      <c r="T21" s="19">
        <f t="shared" si="2"/>
        <v>-338</v>
      </c>
      <c r="U21" s="26"/>
      <c r="V21" s="20">
        <f t="shared" si="3"/>
        <v>36.199999999999996</v>
      </c>
      <c r="W21" s="20" t="e">
        <f t="shared" si="4"/>
        <v>#DIV/0!</v>
      </c>
      <c r="X21" s="20" t="e">
        <f t="shared" si="5"/>
        <v>#DIV/0!</v>
      </c>
    </row>
    <row r="22" spans="1:24" ht="45" customHeight="1" x14ac:dyDescent="0.2">
      <c r="A22" s="40">
        <v>4</v>
      </c>
      <c r="B22" s="55" t="s">
        <v>75</v>
      </c>
      <c r="C22" s="56"/>
      <c r="D22" s="23" t="s">
        <v>74</v>
      </c>
      <c r="E22" s="23">
        <v>10</v>
      </c>
      <c r="F22" s="44">
        <f t="shared" si="6"/>
        <v>0</v>
      </c>
      <c r="G22" s="44">
        <f t="shared" si="7"/>
        <v>0</v>
      </c>
      <c r="H22" s="15">
        <f t="shared" si="1"/>
        <v>1500</v>
      </c>
      <c r="I22" s="15">
        <f t="shared" si="1"/>
        <v>472</v>
      </c>
      <c r="J22" s="40">
        <v>500</v>
      </c>
      <c r="K22" s="39">
        <v>128</v>
      </c>
      <c r="L22" s="40">
        <v>500</v>
      </c>
      <c r="M22" s="38">
        <v>265</v>
      </c>
      <c r="N22" s="40">
        <v>500</v>
      </c>
      <c r="O22" s="38">
        <v>79</v>
      </c>
      <c r="P22" s="40"/>
      <c r="Q22" s="1"/>
      <c r="R22" s="19">
        <f t="shared" si="0"/>
        <v>1500</v>
      </c>
      <c r="S22" s="19">
        <f t="shared" si="0"/>
        <v>472</v>
      </c>
      <c r="T22" s="19">
        <f t="shared" si="2"/>
        <v>-1028</v>
      </c>
      <c r="U22" s="26"/>
      <c r="V22" s="20">
        <f t="shared" si="3"/>
        <v>15.8</v>
      </c>
      <c r="W22" s="20" t="e">
        <f t="shared" si="4"/>
        <v>#DIV/0!</v>
      </c>
      <c r="X22" s="20" t="e">
        <f t="shared" si="5"/>
        <v>#DIV/0!</v>
      </c>
    </row>
    <row r="23" spans="1:24" ht="45" customHeight="1" x14ac:dyDescent="0.2">
      <c r="A23" s="40">
        <v>5</v>
      </c>
      <c r="B23" s="55" t="s">
        <v>76</v>
      </c>
      <c r="C23" s="56"/>
      <c r="D23" s="23" t="s">
        <v>74</v>
      </c>
      <c r="E23" s="23">
        <v>20</v>
      </c>
      <c r="F23" s="10">
        <f t="shared" ref="F23:F25" si="8">$F$27*E23/100</f>
        <v>0</v>
      </c>
      <c r="G23" s="10">
        <f t="shared" ref="G23:G25" si="9">$G$27*E23/100</f>
        <v>0</v>
      </c>
      <c r="H23" s="15">
        <f t="shared" si="1"/>
        <v>1500</v>
      </c>
      <c r="I23" s="15">
        <f t="shared" si="1"/>
        <v>411</v>
      </c>
      <c r="J23" s="40">
        <v>500</v>
      </c>
      <c r="K23" s="39">
        <v>70</v>
      </c>
      <c r="L23" s="40">
        <v>500</v>
      </c>
      <c r="M23" s="38">
        <v>225</v>
      </c>
      <c r="N23" s="40">
        <v>500</v>
      </c>
      <c r="O23" s="38">
        <v>116</v>
      </c>
      <c r="P23" s="40"/>
      <c r="Q23" s="1"/>
      <c r="R23" s="19">
        <f t="shared" ref="R23:R24" si="10">J23+L23+N23+P23</f>
        <v>1500</v>
      </c>
      <c r="S23" s="19">
        <f t="shared" ref="S23:S24" si="11">K23+M23+O23+Q23</f>
        <v>411</v>
      </c>
      <c r="T23" s="19">
        <f t="shared" ref="T23:T24" si="12">S23-R23</f>
        <v>-1089</v>
      </c>
      <c r="U23" s="26"/>
      <c r="V23" s="20">
        <f t="shared" si="3"/>
        <v>23.200000000000003</v>
      </c>
      <c r="W23" s="20" t="e">
        <f t="shared" si="4"/>
        <v>#DIV/0!</v>
      </c>
      <c r="X23" s="20" t="e">
        <f t="shared" si="5"/>
        <v>#DIV/0!</v>
      </c>
    </row>
    <row r="24" spans="1:24" ht="45" customHeight="1" x14ac:dyDescent="0.2">
      <c r="A24" s="40">
        <v>6</v>
      </c>
      <c r="B24" s="55" t="s">
        <v>120</v>
      </c>
      <c r="C24" s="56"/>
      <c r="D24" s="23" t="s">
        <v>74</v>
      </c>
      <c r="E24" s="23">
        <v>20</v>
      </c>
      <c r="F24" s="10">
        <f t="shared" si="8"/>
        <v>0</v>
      </c>
      <c r="G24" s="10">
        <f t="shared" si="9"/>
        <v>0</v>
      </c>
      <c r="H24" s="15">
        <f t="shared" si="1"/>
        <v>330</v>
      </c>
      <c r="I24" s="15">
        <f t="shared" si="1"/>
        <v>9</v>
      </c>
      <c r="J24" s="40">
        <v>110</v>
      </c>
      <c r="K24" s="39">
        <v>0</v>
      </c>
      <c r="L24" s="40">
        <v>110</v>
      </c>
      <c r="M24" s="38">
        <v>9</v>
      </c>
      <c r="N24" s="40">
        <v>110</v>
      </c>
      <c r="O24" s="38">
        <v>0</v>
      </c>
      <c r="P24" s="40"/>
      <c r="Q24" s="1"/>
      <c r="R24" s="19">
        <f t="shared" si="10"/>
        <v>330</v>
      </c>
      <c r="S24" s="19">
        <f t="shared" si="11"/>
        <v>9</v>
      </c>
      <c r="T24" s="19">
        <f t="shared" si="12"/>
        <v>-321</v>
      </c>
      <c r="U24" s="26"/>
      <c r="V24" s="20">
        <f t="shared" si="3"/>
        <v>0</v>
      </c>
      <c r="W24" s="20" t="e">
        <f t="shared" si="4"/>
        <v>#DIV/0!</v>
      </c>
      <c r="X24" s="20" t="e">
        <f t="shared" si="5"/>
        <v>#DIV/0!</v>
      </c>
    </row>
    <row r="25" spans="1:24" ht="45" customHeight="1" x14ac:dyDescent="0.2">
      <c r="A25" s="40">
        <v>7</v>
      </c>
      <c r="B25" s="55" t="s">
        <v>77</v>
      </c>
      <c r="C25" s="56"/>
      <c r="D25" s="23" t="s">
        <v>72</v>
      </c>
      <c r="E25" s="23">
        <v>10</v>
      </c>
      <c r="F25" s="10">
        <f t="shared" si="8"/>
        <v>0</v>
      </c>
      <c r="G25" s="10">
        <f t="shared" si="9"/>
        <v>0</v>
      </c>
      <c r="H25" s="15">
        <f t="shared" si="1"/>
        <v>45</v>
      </c>
      <c r="I25" s="15">
        <f t="shared" si="1"/>
        <v>106</v>
      </c>
      <c r="J25" s="40">
        <v>15</v>
      </c>
      <c r="K25" s="39">
        <v>28</v>
      </c>
      <c r="L25" s="40">
        <v>15</v>
      </c>
      <c r="M25" s="38">
        <v>47</v>
      </c>
      <c r="N25" s="40">
        <v>15</v>
      </c>
      <c r="O25" s="38">
        <v>31</v>
      </c>
      <c r="P25" s="40"/>
      <c r="Q25" s="1"/>
      <c r="R25" s="19">
        <f t="shared" si="0"/>
        <v>45</v>
      </c>
      <c r="S25" s="19">
        <f t="shared" si="0"/>
        <v>106</v>
      </c>
      <c r="T25" s="19">
        <f t="shared" si="2"/>
        <v>61</v>
      </c>
      <c r="U25" s="26"/>
      <c r="V25" s="20">
        <f t="shared" si="3"/>
        <v>206.66666666666669</v>
      </c>
      <c r="W25" s="20" t="e">
        <f t="shared" si="4"/>
        <v>#DIV/0!</v>
      </c>
      <c r="X25" s="20" t="e">
        <f t="shared" si="5"/>
        <v>#DIV/0!</v>
      </c>
    </row>
    <row r="26" spans="1:24" ht="45" customHeight="1" x14ac:dyDescent="0.2">
      <c r="A26" s="22"/>
      <c r="B26" s="55"/>
      <c r="C26" s="56"/>
      <c r="D26" s="23"/>
      <c r="E26" s="23"/>
      <c r="F26" s="10">
        <f t="shared" ref="F26" si="13">$F$27*E26/100</f>
        <v>0</v>
      </c>
      <c r="G26" s="5"/>
      <c r="H26" s="15">
        <f t="shared" ref="H26" si="14">J26+L26+N26+P26</f>
        <v>0</v>
      </c>
      <c r="I26" s="15">
        <f t="shared" ref="I26" si="15">K26+M26+O26+Q26</f>
        <v>0</v>
      </c>
      <c r="J26" s="22"/>
      <c r="K26" s="16"/>
      <c r="L26" s="40"/>
      <c r="M26" s="1"/>
      <c r="N26" s="40"/>
      <c r="O26" s="1"/>
      <c r="P26" s="22"/>
      <c r="Q26" s="1"/>
      <c r="R26" s="19"/>
      <c r="S26" s="19"/>
      <c r="T26" s="19"/>
      <c r="U26" s="26"/>
      <c r="V26" s="20" t="e">
        <f t="shared" si="3"/>
        <v>#DIV/0!</v>
      </c>
      <c r="W26" s="20"/>
      <c r="X26" s="20"/>
    </row>
    <row r="27" spans="1:24" ht="45" customHeight="1" x14ac:dyDescent="0.2">
      <c r="A27" s="52" t="s">
        <v>32</v>
      </c>
      <c r="B27" s="53"/>
      <c r="C27" s="54"/>
      <c r="D27" s="11"/>
      <c r="E27" s="11">
        <f>E19+E20+E21+E22+E23+E24+E25+E26</f>
        <v>100</v>
      </c>
      <c r="F27" s="12"/>
      <c r="G27" s="30"/>
      <c r="H27" s="11">
        <f t="shared" ref="H27:Q27" si="16">SUM(H19:H26)</f>
        <v>6825</v>
      </c>
      <c r="I27" s="11">
        <f t="shared" si="16"/>
        <v>9218</v>
      </c>
      <c r="J27" s="11">
        <f t="shared" si="16"/>
        <v>2275</v>
      </c>
      <c r="K27" s="11">
        <f t="shared" si="16"/>
        <v>4303</v>
      </c>
      <c r="L27" s="11">
        <f t="shared" si="16"/>
        <v>2275</v>
      </c>
      <c r="M27" s="11">
        <f t="shared" si="16"/>
        <v>2472</v>
      </c>
      <c r="N27" s="11">
        <f t="shared" si="16"/>
        <v>2275</v>
      </c>
      <c r="O27" s="11">
        <f t="shared" si="16"/>
        <v>2443</v>
      </c>
      <c r="P27" s="11">
        <f t="shared" si="16"/>
        <v>0</v>
      </c>
      <c r="Q27" s="11">
        <f t="shared" si="16"/>
        <v>0</v>
      </c>
      <c r="R27" s="21">
        <f t="shared" si="0"/>
        <v>6825</v>
      </c>
      <c r="S27" s="21">
        <f t="shared" si="0"/>
        <v>9218</v>
      </c>
      <c r="T27" s="21">
        <f t="shared" si="2"/>
        <v>2393</v>
      </c>
      <c r="U27" s="20"/>
      <c r="V27" s="20">
        <f t="shared" si="3"/>
        <v>107.38461538461539</v>
      </c>
      <c r="W27" s="20" t="e">
        <f t="shared" si="4"/>
        <v>#DIV/0!</v>
      </c>
      <c r="X27" s="20" t="e">
        <f t="shared" si="5"/>
        <v>#DIV/0!</v>
      </c>
    </row>
    <row r="28" spans="1:24" s="8" customFormat="1" ht="36.75" customHeight="1" x14ac:dyDescent="0.2">
      <c r="A28" s="9"/>
      <c r="B28" s="9"/>
      <c r="C28" s="9"/>
      <c r="D28" s="9"/>
      <c r="E28" s="9"/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24" s="9" customFormat="1" ht="14.25" customHeight="1" x14ac:dyDescent="0.2">
      <c r="B29" s="14" t="s">
        <v>33</v>
      </c>
      <c r="F29" s="13"/>
      <c r="H29" s="9" t="s">
        <v>34</v>
      </c>
    </row>
    <row r="30" spans="1:24" s="9" customFormat="1" ht="14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6"/>
      <c r="K30" s="6"/>
      <c r="L30" s="6"/>
      <c r="M30" s="6"/>
      <c r="N30" s="6"/>
      <c r="O30" s="6"/>
      <c r="P30" s="6"/>
      <c r="Q30" s="2"/>
    </row>
    <row r="31" spans="1:24" x14ac:dyDescent="0.2">
      <c r="J31" s="6"/>
      <c r="K31" s="6"/>
      <c r="L31" s="6"/>
      <c r="M31" s="6"/>
      <c r="N31" s="6"/>
      <c r="O31" s="6"/>
      <c r="P31" s="6"/>
    </row>
    <row r="32" spans="1:24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</sheetData>
  <sheetProtection insertRows="0" deleteRows="0"/>
  <mergeCells count="31">
    <mergeCell ref="A1:X1"/>
    <mergeCell ref="A27:C27"/>
    <mergeCell ref="J17:K17"/>
    <mergeCell ref="B24:C24"/>
    <mergeCell ref="B19:C19"/>
    <mergeCell ref="B20:C20"/>
    <mergeCell ref="A17:C17"/>
    <mergeCell ref="B23:C23"/>
    <mergeCell ref="B21:C21"/>
    <mergeCell ref="B22:C22"/>
    <mergeCell ref="D17:D18"/>
    <mergeCell ref="B18:C18"/>
    <mergeCell ref="E17:E18"/>
    <mergeCell ref="A3:X3"/>
    <mergeCell ref="A2:X2"/>
    <mergeCell ref="B26:C26"/>
    <mergeCell ref="U17:U18"/>
    <mergeCell ref="A15:X15"/>
    <mergeCell ref="A4:X4"/>
    <mergeCell ref="F17:G17"/>
    <mergeCell ref="V17:X17"/>
    <mergeCell ref="L17:M17"/>
    <mergeCell ref="A5:X5"/>
    <mergeCell ref="A16:X16"/>
    <mergeCell ref="A6:X6"/>
    <mergeCell ref="A7:X7"/>
    <mergeCell ref="B25:C25"/>
    <mergeCell ref="N17:O17"/>
    <mergeCell ref="H17:I17"/>
    <mergeCell ref="P17:Q17"/>
    <mergeCell ref="R17:T17"/>
  </mergeCells>
  <phoneticPr fontId="5" type="noConversion"/>
  <printOptions horizontalCentered="1"/>
  <pageMargins left="0.19685039370078741" right="0.19685039370078741" top="0.39370078740157483" bottom="0.39370078740157483" header="0" footer="0"/>
  <pageSetup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topLeftCell="A15" zoomScaleNormal="100" workbookViewId="0">
      <selection activeCell="R21" sqref="R21"/>
    </sheetView>
  </sheetViews>
  <sheetFormatPr baseColWidth="10" defaultColWidth="11.42578125" defaultRowHeight="12.75" x14ac:dyDescent="0.2"/>
  <cols>
    <col min="1" max="1" width="10.7109375" style="2" customWidth="1"/>
    <col min="2" max="2" width="5.5703125" style="2" customWidth="1"/>
    <col min="3" max="3" width="29.140625" style="2" customWidth="1"/>
    <col min="4" max="5" width="11.42578125" style="2"/>
    <col min="6" max="6" width="12.85546875" style="2" hidden="1" customWidth="1"/>
    <col min="7" max="7" width="11.7109375" style="2" hidden="1" customWidth="1"/>
    <col min="8" max="12" width="9.7109375" style="2" hidden="1" customWidth="1"/>
    <col min="13" max="13" width="11.140625" style="2" hidden="1" customWidth="1"/>
    <col min="14" max="15" width="9.7109375" style="2" customWidth="1"/>
    <col min="16" max="17" width="9.7109375" style="2" hidden="1" customWidth="1"/>
    <col min="18" max="20" width="9.7109375" style="2" customWidth="1"/>
    <col min="21" max="21" width="21.7109375" style="2" customWidth="1"/>
    <col min="22" max="24" width="8.855468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122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123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124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hidden="1" x14ac:dyDescent="0.2">
      <c r="A7" s="50" t="s">
        <v>117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3</v>
      </c>
      <c r="C11" s="35" t="s">
        <v>48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4</v>
      </c>
      <c r="C13" s="35" t="s">
        <v>49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x14ac:dyDescent="0.2">
      <c r="A15" s="60" t="s">
        <v>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1:24" ht="27.75" customHeight="1" x14ac:dyDescent="0.2">
      <c r="A16" s="68" t="s">
        <v>8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1" t="s">
        <v>3</v>
      </c>
      <c r="B18" s="62"/>
      <c r="C18" s="63"/>
      <c r="D18" s="57" t="s">
        <v>5</v>
      </c>
      <c r="E18" s="57" t="s">
        <v>15</v>
      </c>
      <c r="F18" s="64" t="s">
        <v>16</v>
      </c>
      <c r="G18" s="65"/>
      <c r="H18" s="64" t="s">
        <v>17</v>
      </c>
      <c r="I18" s="65"/>
      <c r="J18" s="61" t="s">
        <v>18</v>
      </c>
      <c r="K18" s="63"/>
      <c r="L18" s="61" t="s">
        <v>19</v>
      </c>
      <c r="M18" s="63"/>
      <c r="N18" s="61" t="s">
        <v>20</v>
      </c>
      <c r="O18" s="63"/>
      <c r="P18" s="61" t="s">
        <v>21</v>
      </c>
      <c r="Q18" s="63"/>
      <c r="R18" s="59" t="s">
        <v>36</v>
      </c>
      <c r="S18" s="59"/>
      <c r="T18" s="59"/>
      <c r="U18" s="66" t="s">
        <v>37</v>
      </c>
      <c r="V18" s="64" t="s">
        <v>22</v>
      </c>
      <c r="W18" s="67"/>
      <c r="X18" s="65"/>
    </row>
    <row r="19" spans="1:24" ht="24" x14ac:dyDescent="0.2">
      <c r="A19" s="18" t="s">
        <v>23</v>
      </c>
      <c r="B19" s="59" t="s">
        <v>4</v>
      </c>
      <c r="C19" s="59"/>
      <c r="D19" s="58"/>
      <c r="E19" s="58"/>
      <c r="F19" s="17" t="s">
        <v>24</v>
      </c>
      <c r="G19" s="17" t="s">
        <v>25</v>
      </c>
      <c r="H19" s="17" t="s">
        <v>13</v>
      </c>
      <c r="I19" s="17" t="s">
        <v>26</v>
      </c>
      <c r="J19" s="7" t="s">
        <v>27</v>
      </c>
      <c r="K19" s="7" t="s">
        <v>28</v>
      </c>
      <c r="L19" s="7" t="s">
        <v>27</v>
      </c>
      <c r="M19" s="7" t="s">
        <v>28</v>
      </c>
      <c r="N19" s="7" t="s">
        <v>27</v>
      </c>
      <c r="O19" s="7" t="s">
        <v>28</v>
      </c>
      <c r="P19" s="7" t="s">
        <v>27</v>
      </c>
      <c r="Q19" s="7" t="s">
        <v>28</v>
      </c>
      <c r="R19" s="7" t="s">
        <v>27</v>
      </c>
      <c r="S19" s="7" t="s">
        <v>28</v>
      </c>
      <c r="T19" s="7" t="s">
        <v>38</v>
      </c>
      <c r="U19" s="66"/>
      <c r="V19" s="17" t="s">
        <v>29</v>
      </c>
      <c r="W19" s="17" t="s">
        <v>30</v>
      </c>
      <c r="X19" s="17" t="s">
        <v>31</v>
      </c>
    </row>
    <row r="20" spans="1:24" ht="45" customHeight="1" x14ac:dyDescent="0.2">
      <c r="A20" s="40">
        <v>1</v>
      </c>
      <c r="B20" s="55" t="s">
        <v>78</v>
      </c>
      <c r="C20" s="56"/>
      <c r="D20" s="23" t="s">
        <v>79</v>
      </c>
      <c r="E20" s="23">
        <v>20</v>
      </c>
      <c r="F20" s="10">
        <f>$F$28*E20/100</f>
        <v>0</v>
      </c>
      <c r="G20" s="10">
        <f>$G$28*E20/100</f>
        <v>0</v>
      </c>
      <c r="H20" s="15">
        <f>J20+L20+N20+P20</f>
        <v>300000</v>
      </c>
      <c r="I20" s="38">
        <f>K20+M20+O20+Q20</f>
        <v>503946</v>
      </c>
      <c r="J20" s="41">
        <v>100000</v>
      </c>
      <c r="K20" s="39">
        <v>33617</v>
      </c>
      <c r="L20" s="41">
        <v>100000</v>
      </c>
      <c r="M20" s="39">
        <v>253490</v>
      </c>
      <c r="N20" s="41">
        <v>100000</v>
      </c>
      <c r="O20" s="39">
        <v>216839</v>
      </c>
      <c r="P20" s="41"/>
      <c r="Q20" s="39"/>
      <c r="R20" s="19">
        <f t="shared" ref="R20:S28" si="0">J20+L20+N20+P20</f>
        <v>300000</v>
      </c>
      <c r="S20" s="19">
        <f t="shared" si="0"/>
        <v>503946</v>
      </c>
      <c r="T20" s="19">
        <f>S20-R20</f>
        <v>203946</v>
      </c>
      <c r="U20" s="28"/>
      <c r="V20" s="20">
        <f>O20/N20*100</f>
        <v>216.839</v>
      </c>
      <c r="W20" s="20" t="e">
        <f>G20/F20*100</f>
        <v>#DIV/0!</v>
      </c>
      <c r="X20" s="20" t="e">
        <f>V20/W20*100</f>
        <v>#DIV/0!</v>
      </c>
    </row>
    <row r="21" spans="1:24" ht="45" customHeight="1" x14ac:dyDescent="0.2">
      <c r="A21" s="40">
        <v>2</v>
      </c>
      <c r="B21" s="55" t="s">
        <v>80</v>
      </c>
      <c r="C21" s="56"/>
      <c r="D21" s="23" t="s">
        <v>81</v>
      </c>
      <c r="E21" s="23">
        <v>10</v>
      </c>
      <c r="F21" s="10">
        <f t="shared" ref="F21:F27" si="1">$F$28*E21/100</f>
        <v>0</v>
      </c>
      <c r="G21" s="10">
        <f t="shared" ref="G21:G27" si="2">$G$28*E21/100</f>
        <v>0</v>
      </c>
      <c r="H21" s="15">
        <f t="shared" ref="H21:H27" si="3">J21+L21+N21+P21</f>
        <v>2400</v>
      </c>
      <c r="I21" s="38">
        <f t="shared" ref="I21:I27" si="4">K21+M21+O21+Q21</f>
        <v>3667.54</v>
      </c>
      <c r="J21" s="40">
        <v>800</v>
      </c>
      <c r="K21" s="39">
        <v>1250.1399999999999</v>
      </c>
      <c r="L21" s="40">
        <v>800</v>
      </c>
      <c r="M21" s="38">
        <v>2392.4</v>
      </c>
      <c r="N21" s="40">
        <v>800</v>
      </c>
      <c r="O21" s="38">
        <v>25</v>
      </c>
      <c r="P21" s="40"/>
      <c r="Q21" s="1"/>
      <c r="R21" s="19">
        <f t="shared" si="0"/>
        <v>2400</v>
      </c>
      <c r="S21" s="19">
        <f t="shared" si="0"/>
        <v>3667.54</v>
      </c>
      <c r="T21" s="19">
        <f t="shared" ref="T21:T28" si="5">S21-R21</f>
        <v>1267.54</v>
      </c>
      <c r="U21" s="28"/>
      <c r="V21" s="20">
        <f t="shared" ref="V21:V28" si="6">O21/N21*100</f>
        <v>3.125</v>
      </c>
      <c r="W21" s="20" t="e">
        <f t="shared" ref="W21:W28" si="7">G21/F21*100</f>
        <v>#DIV/0!</v>
      </c>
      <c r="X21" s="20" t="e">
        <f t="shared" ref="X21:X28" si="8">V21/W21*100</f>
        <v>#DIV/0!</v>
      </c>
    </row>
    <row r="22" spans="1:24" ht="45" customHeight="1" x14ac:dyDescent="0.2">
      <c r="A22" s="40">
        <v>3</v>
      </c>
      <c r="B22" s="55" t="s">
        <v>82</v>
      </c>
      <c r="C22" s="56"/>
      <c r="D22" s="23" t="s">
        <v>83</v>
      </c>
      <c r="E22" s="23">
        <v>10</v>
      </c>
      <c r="F22" s="10">
        <f t="shared" si="1"/>
        <v>0</v>
      </c>
      <c r="G22" s="10">
        <f t="shared" si="2"/>
        <v>0</v>
      </c>
      <c r="H22" s="15">
        <f t="shared" si="3"/>
        <v>672000</v>
      </c>
      <c r="I22" s="38">
        <f t="shared" si="4"/>
        <v>2537100</v>
      </c>
      <c r="J22" s="41">
        <v>224000</v>
      </c>
      <c r="K22" s="39">
        <v>1094800</v>
      </c>
      <c r="L22" s="41">
        <v>224000</v>
      </c>
      <c r="M22" s="38">
        <v>639750</v>
      </c>
      <c r="N22" s="41">
        <v>224000</v>
      </c>
      <c r="O22" s="38">
        <v>802550</v>
      </c>
      <c r="P22" s="41"/>
      <c r="Q22" s="1"/>
      <c r="R22" s="19">
        <f t="shared" si="0"/>
        <v>672000</v>
      </c>
      <c r="S22" s="19">
        <f t="shared" si="0"/>
        <v>2537100</v>
      </c>
      <c r="T22" s="19">
        <f t="shared" si="5"/>
        <v>1865100</v>
      </c>
      <c r="U22" s="28"/>
      <c r="V22" s="20">
        <f t="shared" si="6"/>
        <v>358.28125</v>
      </c>
      <c r="W22" s="20" t="e">
        <f t="shared" si="7"/>
        <v>#DIV/0!</v>
      </c>
      <c r="X22" s="20" t="e">
        <f t="shared" si="8"/>
        <v>#DIV/0!</v>
      </c>
    </row>
    <row r="23" spans="1:24" ht="45" customHeight="1" x14ac:dyDescent="0.2">
      <c r="A23" s="40">
        <v>4</v>
      </c>
      <c r="B23" s="55" t="s">
        <v>84</v>
      </c>
      <c r="C23" s="56"/>
      <c r="D23" s="23" t="s">
        <v>85</v>
      </c>
      <c r="E23" s="23">
        <v>10</v>
      </c>
      <c r="F23" s="10">
        <f t="shared" si="1"/>
        <v>0</v>
      </c>
      <c r="G23" s="10">
        <f t="shared" si="2"/>
        <v>0</v>
      </c>
      <c r="H23" s="15">
        <f t="shared" si="3"/>
        <v>135</v>
      </c>
      <c r="I23" s="38">
        <f t="shared" si="4"/>
        <v>439</v>
      </c>
      <c r="J23" s="41">
        <v>45</v>
      </c>
      <c r="K23" s="39">
        <v>90</v>
      </c>
      <c r="L23" s="40">
        <v>45</v>
      </c>
      <c r="M23" s="38">
        <v>144</v>
      </c>
      <c r="N23" s="40">
        <v>45</v>
      </c>
      <c r="O23" s="38">
        <v>205</v>
      </c>
      <c r="P23" s="40"/>
      <c r="Q23" s="1"/>
      <c r="R23" s="19">
        <f t="shared" ref="R23:R24" si="9">J23+L23+N23+P23</f>
        <v>135</v>
      </c>
      <c r="S23" s="19">
        <f t="shared" ref="S23:S24" si="10">K23+M23+O23+Q23</f>
        <v>439</v>
      </c>
      <c r="T23" s="19">
        <f t="shared" ref="T23:T24" si="11">S23-R23</f>
        <v>304</v>
      </c>
      <c r="U23" s="28"/>
      <c r="V23" s="20">
        <f t="shared" si="6"/>
        <v>455.55555555555554</v>
      </c>
      <c r="W23" s="20" t="e">
        <f t="shared" si="7"/>
        <v>#DIV/0!</v>
      </c>
      <c r="X23" s="20" t="e">
        <f t="shared" si="8"/>
        <v>#DIV/0!</v>
      </c>
    </row>
    <row r="24" spans="1:24" ht="45" customHeight="1" x14ac:dyDescent="0.2">
      <c r="A24" s="40">
        <v>5</v>
      </c>
      <c r="B24" s="55" t="s">
        <v>86</v>
      </c>
      <c r="C24" s="56"/>
      <c r="D24" s="23" t="s">
        <v>81</v>
      </c>
      <c r="E24" s="23">
        <v>10</v>
      </c>
      <c r="F24" s="10">
        <f t="shared" si="1"/>
        <v>0</v>
      </c>
      <c r="G24" s="10">
        <f t="shared" si="2"/>
        <v>0</v>
      </c>
      <c r="H24" s="15">
        <f t="shared" si="3"/>
        <v>2400</v>
      </c>
      <c r="I24" s="38">
        <f t="shared" si="4"/>
        <v>16820.940000000002</v>
      </c>
      <c r="J24" s="41">
        <v>800</v>
      </c>
      <c r="K24" s="39">
        <v>1733.94</v>
      </c>
      <c r="L24" s="40">
        <v>800</v>
      </c>
      <c r="M24" s="38">
        <v>12299</v>
      </c>
      <c r="N24" s="40">
        <v>800</v>
      </c>
      <c r="O24" s="38">
        <v>2788</v>
      </c>
      <c r="P24" s="40"/>
      <c r="Q24" s="1"/>
      <c r="R24" s="19">
        <f t="shared" si="9"/>
        <v>2400</v>
      </c>
      <c r="S24" s="19">
        <f t="shared" si="10"/>
        <v>16820.940000000002</v>
      </c>
      <c r="T24" s="19">
        <f t="shared" si="11"/>
        <v>14420.940000000002</v>
      </c>
      <c r="U24" s="28"/>
      <c r="V24" s="20">
        <f t="shared" si="6"/>
        <v>348.5</v>
      </c>
      <c r="W24" s="20" t="e">
        <f t="shared" si="7"/>
        <v>#DIV/0!</v>
      </c>
      <c r="X24" s="20" t="e">
        <f t="shared" si="8"/>
        <v>#DIV/0!</v>
      </c>
    </row>
    <row r="25" spans="1:24" ht="45" customHeight="1" x14ac:dyDescent="0.2">
      <c r="A25" s="40">
        <v>6</v>
      </c>
      <c r="B25" s="55" t="s">
        <v>87</v>
      </c>
      <c r="C25" s="56"/>
      <c r="D25" s="23" t="s">
        <v>81</v>
      </c>
      <c r="E25" s="23">
        <v>20</v>
      </c>
      <c r="F25" s="10">
        <f t="shared" si="1"/>
        <v>0</v>
      </c>
      <c r="G25" s="10">
        <f t="shared" si="2"/>
        <v>0</v>
      </c>
      <c r="H25" s="15">
        <f t="shared" si="3"/>
        <v>150</v>
      </c>
      <c r="I25" s="38">
        <f t="shared" si="4"/>
        <v>28679.91</v>
      </c>
      <c r="J25" s="41">
        <v>50</v>
      </c>
      <c r="K25" s="39">
        <v>12422.94</v>
      </c>
      <c r="L25" s="40">
        <v>50</v>
      </c>
      <c r="M25" s="38">
        <v>7904.97</v>
      </c>
      <c r="N25" s="40">
        <v>50</v>
      </c>
      <c r="O25" s="38">
        <v>8352</v>
      </c>
      <c r="P25" s="40"/>
      <c r="Q25" s="1"/>
      <c r="R25" s="19">
        <f t="shared" si="0"/>
        <v>150</v>
      </c>
      <c r="S25" s="19">
        <f t="shared" si="0"/>
        <v>28679.91</v>
      </c>
      <c r="T25" s="19">
        <f t="shared" si="5"/>
        <v>28529.91</v>
      </c>
      <c r="U25" s="28"/>
      <c r="V25" s="20">
        <f t="shared" si="6"/>
        <v>16704</v>
      </c>
      <c r="W25" s="20" t="e">
        <f t="shared" si="7"/>
        <v>#DIV/0!</v>
      </c>
      <c r="X25" s="20" t="e">
        <f t="shared" si="8"/>
        <v>#DIV/0!</v>
      </c>
    </row>
    <row r="26" spans="1:24" ht="45" customHeight="1" x14ac:dyDescent="0.2">
      <c r="A26" s="40">
        <v>7</v>
      </c>
      <c r="B26" s="69" t="s">
        <v>118</v>
      </c>
      <c r="C26" s="70"/>
      <c r="D26" s="23" t="s">
        <v>81</v>
      </c>
      <c r="E26" s="23">
        <v>10</v>
      </c>
      <c r="F26" s="10">
        <f t="shared" si="1"/>
        <v>0</v>
      </c>
      <c r="G26" s="10">
        <f t="shared" si="2"/>
        <v>0</v>
      </c>
      <c r="H26" s="15">
        <f t="shared" si="3"/>
        <v>4950</v>
      </c>
      <c r="I26" s="38">
        <f t="shared" si="4"/>
        <v>65945.08</v>
      </c>
      <c r="J26" s="41">
        <v>1650</v>
      </c>
      <c r="K26" s="39">
        <v>16259.029999999999</v>
      </c>
      <c r="L26" s="40">
        <v>1650</v>
      </c>
      <c r="M26" s="49">
        <v>10659.05</v>
      </c>
      <c r="N26" s="40">
        <v>1650</v>
      </c>
      <c r="O26" s="39">
        <v>39027</v>
      </c>
      <c r="P26" s="40"/>
      <c r="Q26" s="39"/>
      <c r="R26" s="19">
        <f t="shared" si="0"/>
        <v>4950</v>
      </c>
      <c r="S26" s="19">
        <f t="shared" si="0"/>
        <v>65945.08</v>
      </c>
      <c r="T26" s="19">
        <f t="shared" si="5"/>
        <v>60995.08</v>
      </c>
      <c r="U26" s="28"/>
      <c r="V26" s="20">
        <f t="shared" si="6"/>
        <v>2365.272727272727</v>
      </c>
      <c r="W26" s="20" t="e">
        <f t="shared" si="7"/>
        <v>#DIV/0!</v>
      </c>
      <c r="X26" s="20" t="e">
        <f t="shared" si="8"/>
        <v>#DIV/0!</v>
      </c>
    </row>
    <row r="27" spans="1:24" ht="45" customHeight="1" x14ac:dyDescent="0.2">
      <c r="A27" s="40">
        <v>8</v>
      </c>
      <c r="B27" s="69" t="s">
        <v>119</v>
      </c>
      <c r="C27" s="70"/>
      <c r="D27" s="23" t="s">
        <v>92</v>
      </c>
      <c r="E27" s="23">
        <v>10</v>
      </c>
      <c r="F27" s="10">
        <f t="shared" si="1"/>
        <v>0</v>
      </c>
      <c r="G27" s="10">
        <f t="shared" si="2"/>
        <v>0</v>
      </c>
      <c r="H27" s="15">
        <f t="shared" si="3"/>
        <v>210</v>
      </c>
      <c r="I27" s="38">
        <f t="shared" si="4"/>
        <v>98</v>
      </c>
      <c r="J27" s="41">
        <v>70</v>
      </c>
      <c r="K27" s="39">
        <v>0</v>
      </c>
      <c r="L27" s="40">
        <v>70</v>
      </c>
      <c r="M27" s="38">
        <v>23</v>
      </c>
      <c r="N27" s="40">
        <v>70</v>
      </c>
      <c r="O27" s="38">
        <v>75</v>
      </c>
      <c r="P27" s="40"/>
      <c r="Q27" s="38"/>
      <c r="R27" s="19">
        <f t="shared" si="0"/>
        <v>210</v>
      </c>
      <c r="S27" s="19">
        <f t="shared" si="0"/>
        <v>98</v>
      </c>
      <c r="T27" s="19">
        <f t="shared" si="5"/>
        <v>-112</v>
      </c>
      <c r="U27" s="28"/>
      <c r="V27" s="20">
        <f t="shared" si="6"/>
        <v>107.14285714285714</v>
      </c>
      <c r="W27" s="20" t="e">
        <f t="shared" si="7"/>
        <v>#DIV/0!</v>
      </c>
      <c r="X27" s="20" t="e">
        <f t="shared" si="8"/>
        <v>#DIV/0!</v>
      </c>
    </row>
    <row r="28" spans="1:24" s="8" customFormat="1" ht="36.75" customHeight="1" x14ac:dyDescent="0.2">
      <c r="A28" s="52" t="s">
        <v>32</v>
      </c>
      <c r="B28" s="53"/>
      <c r="C28" s="54"/>
      <c r="D28" s="11"/>
      <c r="E28" s="11">
        <f>SUM(E20:E27)</f>
        <v>100</v>
      </c>
      <c r="F28" s="12"/>
      <c r="G28" s="30"/>
      <c r="H28" s="11">
        <f t="shared" ref="H28:I28" si="12">SUM(H20:H26)</f>
        <v>982035</v>
      </c>
      <c r="I28" s="11">
        <f t="shared" si="12"/>
        <v>3156598.47</v>
      </c>
      <c r="J28" s="11">
        <f t="shared" ref="J28:Q28" si="13">SUM(J20:J27)</f>
        <v>327415</v>
      </c>
      <c r="K28" s="45">
        <f t="shared" si="13"/>
        <v>1160173.0499999998</v>
      </c>
      <c r="L28" s="11">
        <f t="shared" si="13"/>
        <v>327415</v>
      </c>
      <c r="M28" s="11">
        <f t="shared" si="13"/>
        <v>926662.42</v>
      </c>
      <c r="N28" s="11">
        <f t="shared" si="13"/>
        <v>327415</v>
      </c>
      <c r="O28" s="11">
        <f t="shared" si="13"/>
        <v>1069861</v>
      </c>
      <c r="P28" s="11">
        <f t="shared" si="13"/>
        <v>0</v>
      </c>
      <c r="Q28" s="11">
        <f t="shared" si="13"/>
        <v>0</v>
      </c>
      <c r="R28" s="21">
        <f t="shared" si="0"/>
        <v>982245</v>
      </c>
      <c r="S28" s="21">
        <f t="shared" si="0"/>
        <v>3156696.4699999997</v>
      </c>
      <c r="T28" s="21">
        <f t="shared" si="5"/>
        <v>2174451.4699999997</v>
      </c>
      <c r="U28" s="21"/>
      <c r="V28" s="20">
        <f t="shared" si="6"/>
        <v>326.7599224226135</v>
      </c>
      <c r="W28" s="20" t="e">
        <f t="shared" si="7"/>
        <v>#DIV/0!</v>
      </c>
      <c r="X28" s="20" t="e">
        <f t="shared" si="8"/>
        <v>#DIV/0!</v>
      </c>
    </row>
    <row r="29" spans="1:24" s="9" customFormat="1" ht="14.25" customHeight="1" x14ac:dyDescent="0.2">
      <c r="F29" s="13"/>
    </row>
    <row r="30" spans="1:24" s="9" customFormat="1" ht="14.25" customHeight="1" x14ac:dyDescent="0.2">
      <c r="B30" s="14" t="s">
        <v>33</v>
      </c>
      <c r="F30" s="13"/>
      <c r="H30" s="9" t="s">
        <v>34</v>
      </c>
    </row>
  </sheetData>
  <sheetProtection insertRows="0" deleteRows="0"/>
  <mergeCells count="31">
    <mergeCell ref="A4:X4"/>
    <mergeCell ref="A5:X5"/>
    <mergeCell ref="A6:X6"/>
    <mergeCell ref="R18:T18"/>
    <mergeCell ref="U18:U19"/>
    <mergeCell ref="V18:X18"/>
    <mergeCell ref="A15:X15"/>
    <mergeCell ref="A7:X7"/>
    <mergeCell ref="B22:C22"/>
    <mergeCell ref="B23:C23"/>
    <mergeCell ref="B25:C25"/>
    <mergeCell ref="B26:C26"/>
    <mergeCell ref="A28:C28"/>
    <mergeCell ref="B24:C24"/>
    <mergeCell ref="B27:C27"/>
    <mergeCell ref="A3:X3"/>
    <mergeCell ref="A2:X2"/>
    <mergeCell ref="A1:X1"/>
    <mergeCell ref="B21:C21"/>
    <mergeCell ref="N18:O18"/>
    <mergeCell ref="A18:C18"/>
    <mergeCell ref="P18:Q18"/>
    <mergeCell ref="B20:C20"/>
    <mergeCell ref="B19:C19"/>
    <mergeCell ref="J18:K18"/>
    <mergeCell ref="E18:E19"/>
    <mergeCell ref="L18:M18"/>
    <mergeCell ref="D18:D19"/>
    <mergeCell ref="F18:G18"/>
    <mergeCell ref="H18:I18"/>
    <mergeCell ref="A16:X16"/>
  </mergeCells>
  <phoneticPr fontId="5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A9" zoomScale="90" workbookViewId="0">
      <selection activeCell="T36" sqref="T36"/>
    </sheetView>
  </sheetViews>
  <sheetFormatPr baseColWidth="10" defaultColWidth="11.42578125" defaultRowHeight="12.75" x14ac:dyDescent="0.2"/>
  <cols>
    <col min="1" max="1" width="10.85546875" style="2" customWidth="1"/>
    <col min="2" max="2" width="7.7109375" style="2" customWidth="1"/>
    <col min="3" max="3" width="40.7109375" style="2" customWidth="1"/>
    <col min="4" max="5" width="11.42578125" style="2"/>
    <col min="6" max="6" width="13.85546875" style="2" hidden="1" customWidth="1"/>
    <col min="7" max="7" width="11.7109375" style="2" hidden="1" customWidth="1"/>
    <col min="8" max="13" width="9.28515625" style="2" hidden="1" customWidth="1"/>
    <col min="14" max="15" width="9.28515625" style="2" customWidth="1"/>
    <col min="16" max="16" width="9.85546875" style="2" hidden="1" customWidth="1"/>
    <col min="17" max="17" width="9.28515625" style="2" hidden="1" customWidth="1"/>
    <col min="18" max="20" width="9.28515625" style="2" customWidth="1"/>
    <col min="21" max="21" width="18.140625" style="2" customWidth="1"/>
    <col min="22" max="23" width="8.7109375" style="2" customWidth="1"/>
    <col min="24" max="24" width="10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59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60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61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hidden="1" x14ac:dyDescent="0.2">
      <c r="A7" s="50" t="s">
        <v>116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4</v>
      </c>
      <c r="C11" s="35" t="s">
        <v>50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9</v>
      </c>
      <c r="C13" s="35" t="s">
        <v>51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x14ac:dyDescent="0.2">
      <c r="A15" s="60" t="s">
        <v>39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1:24" ht="25.5" customHeight="1" x14ac:dyDescent="0.2">
      <c r="A16" s="68" t="s">
        <v>14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1" t="s">
        <v>3</v>
      </c>
      <c r="B18" s="62"/>
      <c r="C18" s="63"/>
      <c r="D18" s="57" t="s">
        <v>5</v>
      </c>
      <c r="E18" s="57" t="s">
        <v>15</v>
      </c>
      <c r="F18" s="64" t="s">
        <v>16</v>
      </c>
      <c r="G18" s="65"/>
      <c r="H18" s="64" t="s">
        <v>17</v>
      </c>
      <c r="I18" s="65"/>
      <c r="J18" s="61" t="s">
        <v>18</v>
      </c>
      <c r="K18" s="63"/>
      <c r="L18" s="61" t="s">
        <v>19</v>
      </c>
      <c r="M18" s="63"/>
      <c r="N18" s="61" t="s">
        <v>20</v>
      </c>
      <c r="O18" s="63"/>
      <c r="P18" s="61" t="s">
        <v>21</v>
      </c>
      <c r="Q18" s="63"/>
      <c r="R18" s="59" t="s">
        <v>36</v>
      </c>
      <c r="S18" s="59"/>
      <c r="T18" s="59"/>
      <c r="U18" s="66" t="s">
        <v>37</v>
      </c>
      <c r="V18" s="64" t="s">
        <v>22</v>
      </c>
      <c r="W18" s="67"/>
      <c r="X18" s="65"/>
    </row>
    <row r="19" spans="1:24" ht="24" x14ac:dyDescent="0.2">
      <c r="A19" s="18" t="s">
        <v>23</v>
      </c>
      <c r="B19" s="59" t="s">
        <v>4</v>
      </c>
      <c r="C19" s="59"/>
      <c r="D19" s="58"/>
      <c r="E19" s="58"/>
      <c r="F19" s="17" t="s">
        <v>24</v>
      </c>
      <c r="G19" s="17" t="s">
        <v>25</v>
      </c>
      <c r="H19" s="17" t="s">
        <v>13</v>
      </c>
      <c r="I19" s="17" t="s">
        <v>26</v>
      </c>
      <c r="J19" s="7" t="s">
        <v>27</v>
      </c>
      <c r="K19" s="7" t="s">
        <v>28</v>
      </c>
      <c r="L19" s="7" t="s">
        <v>27</v>
      </c>
      <c r="M19" s="7" t="s">
        <v>28</v>
      </c>
      <c r="N19" s="7" t="s">
        <v>27</v>
      </c>
      <c r="O19" s="7" t="s">
        <v>28</v>
      </c>
      <c r="P19" s="7" t="s">
        <v>27</v>
      </c>
      <c r="Q19" s="7" t="s">
        <v>28</v>
      </c>
      <c r="R19" s="7" t="s">
        <v>27</v>
      </c>
      <c r="S19" s="7" t="s">
        <v>28</v>
      </c>
      <c r="T19" s="7" t="s">
        <v>38</v>
      </c>
      <c r="U19" s="66"/>
      <c r="V19" s="17" t="s">
        <v>29</v>
      </c>
      <c r="W19" s="17" t="s">
        <v>30</v>
      </c>
      <c r="X19" s="17" t="s">
        <v>31</v>
      </c>
    </row>
    <row r="20" spans="1:24" ht="45" customHeight="1" x14ac:dyDescent="0.2">
      <c r="A20" s="40">
        <v>1</v>
      </c>
      <c r="B20" s="55" t="s">
        <v>88</v>
      </c>
      <c r="C20" s="56"/>
      <c r="D20" s="23" t="s">
        <v>89</v>
      </c>
      <c r="E20" s="23">
        <v>45</v>
      </c>
      <c r="F20" s="44">
        <f>$F$24*E20/100</f>
        <v>0</v>
      </c>
      <c r="G20" s="44">
        <f>$G$24*E20/100</f>
        <v>0</v>
      </c>
      <c r="H20" s="15">
        <f>J20+L20+N20+P20</f>
        <v>170</v>
      </c>
      <c r="I20" s="15">
        <f>K20+M20+O20+Q20</f>
        <v>229</v>
      </c>
      <c r="J20" s="40">
        <v>60</v>
      </c>
      <c r="K20" s="39">
        <v>72</v>
      </c>
      <c r="L20" s="40">
        <v>60</v>
      </c>
      <c r="M20" s="39">
        <v>78</v>
      </c>
      <c r="N20" s="40">
        <f>'[1]226 07 04 019 09 PPTO 2022'!N20</f>
        <v>50</v>
      </c>
      <c r="O20" s="39">
        <v>79</v>
      </c>
      <c r="P20" s="40"/>
      <c r="Q20" s="39"/>
      <c r="R20" s="19">
        <f t="shared" ref="R20:S22" si="0">J20+L20+N20+P20</f>
        <v>170</v>
      </c>
      <c r="S20" s="19"/>
      <c r="T20" s="19">
        <f>S20-R20</f>
        <v>-170</v>
      </c>
      <c r="U20" s="26"/>
      <c r="V20" s="20">
        <f>O20/N20*100</f>
        <v>158</v>
      </c>
      <c r="W20" s="20" t="e">
        <f>G20/F20*100</f>
        <v>#DIV/0!</v>
      </c>
      <c r="X20" s="20" t="e">
        <f>V20/W20*100</f>
        <v>#DIV/0!</v>
      </c>
    </row>
    <row r="21" spans="1:24" ht="45" customHeight="1" x14ac:dyDescent="0.2">
      <c r="A21" s="40">
        <v>2</v>
      </c>
      <c r="B21" s="55" t="s">
        <v>90</v>
      </c>
      <c r="C21" s="56"/>
      <c r="D21" s="23" t="s">
        <v>91</v>
      </c>
      <c r="E21" s="23">
        <v>45</v>
      </c>
      <c r="F21" s="44">
        <f t="shared" ref="F21:F22" si="1">$F$24*E21/100</f>
        <v>0</v>
      </c>
      <c r="G21" s="44">
        <f t="shared" ref="G21:G22" si="2">$G$24*E21/100</f>
        <v>0</v>
      </c>
      <c r="H21" s="15">
        <f t="shared" ref="H21:H22" si="3">J21+L21+N21+P21</f>
        <v>21</v>
      </c>
      <c r="I21" s="15">
        <f t="shared" ref="I21:I22" si="4">K21+M21+O21+Q21</f>
        <v>43</v>
      </c>
      <c r="J21" s="40">
        <v>7</v>
      </c>
      <c r="K21" s="39">
        <v>12</v>
      </c>
      <c r="L21" s="40">
        <v>7</v>
      </c>
      <c r="M21" s="39">
        <v>19</v>
      </c>
      <c r="N21" s="40">
        <f>'[1]226 07 04 019 09 PPTO 2022'!N21</f>
        <v>7</v>
      </c>
      <c r="O21" s="39">
        <v>12</v>
      </c>
      <c r="P21" s="40"/>
      <c r="Q21" s="39"/>
      <c r="R21" s="19">
        <f t="shared" si="0"/>
        <v>21</v>
      </c>
      <c r="S21" s="19">
        <f t="shared" si="0"/>
        <v>43</v>
      </c>
      <c r="T21" s="19">
        <f t="shared" ref="T21:T22" si="5">S21-R21</f>
        <v>22</v>
      </c>
      <c r="U21" s="26"/>
      <c r="V21" s="20">
        <f t="shared" ref="V21:V24" si="6">O21/N21*100</f>
        <v>171.42857142857142</v>
      </c>
      <c r="W21" s="20" t="e">
        <f t="shared" ref="W21:W24" si="7">G21/F21*100</f>
        <v>#DIV/0!</v>
      </c>
      <c r="X21" s="20" t="e">
        <f t="shared" ref="X21:X24" si="8">V21/W21*100</f>
        <v>#DIV/0!</v>
      </c>
    </row>
    <row r="22" spans="1:24" ht="45" customHeight="1" x14ac:dyDescent="0.2">
      <c r="A22" s="40">
        <v>3</v>
      </c>
      <c r="B22" s="55" t="s">
        <v>92</v>
      </c>
      <c r="C22" s="56"/>
      <c r="D22" s="23" t="s">
        <v>92</v>
      </c>
      <c r="E22" s="23">
        <v>10</v>
      </c>
      <c r="F22" s="44">
        <f t="shared" si="1"/>
        <v>0</v>
      </c>
      <c r="G22" s="44">
        <f t="shared" si="2"/>
        <v>0</v>
      </c>
      <c r="H22" s="15">
        <f t="shared" si="3"/>
        <v>36</v>
      </c>
      <c r="I22" s="15">
        <f t="shared" si="4"/>
        <v>9</v>
      </c>
      <c r="J22" s="40">
        <v>12</v>
      </c>
      <c r="K22" s="39">
        <v>3</v>
      </c>
      <c r="L22" s="40">
        <v>12</v>
      </c>
      <c r="M22" s="39">
        <v>3</v>
      </c>
      <c r="N22" s="40">
        <f>'[1]226 07 04 019 09 PPTO 2022'!N22</f>
        <v>12</v>
      </c>
      <c r="O22" s="39">
        <v>3</v>
      </c>
      <c r="P22" s="40"/>
      <c r="Q22" s="39"/>
      <c r="R22" s="19">
        <f t="shared" si="0"/>
        <v>36</v>
      </c>
      <c r="S22" s="19">
        <f t="shared" si="0"/>
        <v>9</v>
      </c>
      <c r="T22" s="19">
        <f t="shared" si="5"/>
        <v>-27</v>
      </c>
      <c r="U22" s="26"/>
      <c r="V22" s="20">
        <f t="shared" si="6"/>
        <v>25</v>
      </c>
      <c r="W22" s="20" t="e">
        <f t="shared" si="7"/>
        <v>#DIV/0!</v>
      </c>
      <c r="X22" s="20" t="e">
        <f t="shared" si="8"/>
        <v>#DIV/0!</v>
      </c>
    </row>
    <row r="23" spans="1:24" ht="45" customHeight="1" x14ac:dyDescent="0.2">
      <c r="A23" s="22"/>
      <c r="B23" s="55"/>
      <c r="C23" s="56"/>
      <c r="D23" s="23"/>
      <c r="E23" s="23"/>
      <c r="F23" s="10"/>
      <c r="G23" s="5"/>
      <c r="H23" s="15"/>
      <c r="I23" s="15"/>
      <c r="J23" s="22"/>
      <c r="K23" s="16"/>
      <c r="L23" s="40"/>
      <c r="M23" s="1"/>
      <c r="N23" s="22">
        <f>'[1]226 07 04 019 09 PPTO 2022'!N23</f>
        <v>0</v>
      </c>
      <c r="O23" s="1"/>
      <c r="P23" s="22"/>
      <c r="Q23" s="1"/>
      <c r="R23" s="19"/>
      <c r="S23" s="19"/>
      <c r="T23" s="19"/>
      <c r="U23" s="26"/>
      <c r="V23" s="20" t="e">
        <f t="shared" si="6"/>
        <v>#DIV/0!</v>
      </c>
      <c r="W23" s="20"/>
      <c r="X23" s="20"/>
    </row>
    <row r="24" spans="1:24" s="8" customFormat="1" ht="36.75" customHeight="1" x14ac:dyDescent="0.2">
      <c r="A24" s="52" t="s">
        <v>32</v>
      </c>
      <c r="B24" s="53"/>
      <c r="C24" s="54"/>
      <c r="D24" s="11"/>
      <c r="E24" s="11">
        <f>SUM(E20:E23)</f>
        <v>100</v>
      </c>
      <c r="F24" s="12"/>
      <c r="G24" s="30"/>
      <c r="H24" s="11">
        <f t="shared" ref="H24:P24" si="9">SUM(H20:H23)</f>
        <v>227</v>
      </c>
      <c r="I24" s="11">
        <f t="shared" si="9"/>
        <v>281</v>
      </c>
      <c r="J24" s="11">
        <f t="shared" si="9"/>
        <v>79</v>
      </c>
      <c r="K24" s="46">
        <f>SUM(K20:K23)</f>
        <v>87</v>
      </c>
      <c r="L24" s="11">
        <f t="shared" si="9"/>
        <v>79</v>
      </c>
      <c r="M24" s="11"/>
      <c r="N24" s="46">
        <f>SUM(N20:N23)</f>
        <v>69</v>
      </c>
      <c r="O24" s="11"/>
      <c r="P24" s="11">
        <f t="shared" si="9"/>
        <v>0</v>
      </c>
      <c r="Q24" s="11"/>
      <c r="R24" s="21"/>
      <c r="S24" s="21"/>
      <c r="T24" s="21"/>
      <c r="U24" s="20"/>
      <c r="V24" s="20">
        <f t="shared" si="6"/>
        <v>0</v>
      </c>
      <c r="W24" s="20" t="e">
        <f t="shared" si="7"/>
        <v>#DIV/0!</v>
      </c>
      <c r="X24" s="20" t="e">
        <f t="shared" si="8"/>
        <v>#DIV/0!</v>
      </c>
    </row>
    <row r="25" spans="1:24" s="9" customFormat="1" ht="14.25" customHeight="1" x14ac:dyDescent="0.2">
      <c r="F25" s="13"/>
      <c r="V25" s="47"/>
      <c r="W25" s="47"/>
      <c r="X25" s="47"/>
    </row>
    <row r="26" spans="1:24" s="9" customFormat="1" ht="14.25" customHeight="1" x14ac:dyDescent="0.2">
      <c r="B26" s="14" t="s">
        <v>33</v>
      </c>
      <c r="F26" s="13"/>
      <c r="H26" s="9" t="s">
        <v>34</v>
      </c>
    </row>
    <row r="27" spans="1:24" x14ac:dyDescent="0.2">
      <c r="F27" s="2">
        <v>6370648</v>
      </c>
      <c r="G27" s="2">
        <v>5651333</v>
      </c>
    </row>
  </sheetData>
  <sheetProtection insertRows="0" deleteRows="0"/>
  <mergeCells count="27">
    <mergeCell ref="A16:X16"/>
    <mergeCell ref="A15:X15"/>
    <mergeCell ref="R18:T18"/>
    <mergeCell ref="U18:U19"/>
    <mergeCell ref="V18:X18"/>
    <mergeCell ref="P18:Q18"/>
    <mergeCell ref="L18:M18"/>
    <mergeCell ref="N18:O18"/>
    <mergeCell ref="A24:C24"/>
    <mergeCell ref="J18:K18"/>
    <mergeCell ref="B21:C21"/>
    <mergeCell ref="B19:C19"/>
    <mergeCell ref="A18:C18"/>
    <mergeCell ref="D18:D19"/>
    <mergeCell ref="B20:C20"/>
    <mergeCell ref="E18:E19"/>
    <mergeCell ref="B22:C22"/>
    <mergeCell ref="B23:C23"/>
    <mergeCell ref="F18:G18"/>
    <mergeCell ref="H18:I18"/>
    <mergeCell ref="A7:X7"/>
    <mergeCell ref="A3:X3"/>
    <mergeCell ref="A2:X2"/>
    <mergeCell ref="A1:X1"/>
    <mergeCell ref="A4:X4"/>
    <mergeCell ref="A5:X5"/>
    <mergeCell ref="A6:X6"/>
  </mergeCells>
  <phoneticPr fontId="5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A18" zoomScale="90" workbookViewId="0">
      <selection activeCell="O24" sqref="O24"/>
    </sheetView>
  </sheetViews>
  <sheetFormatPr baseColWidth="10" defaultColWidth="11.42578125" defaultRowHeight="12.75" x14ac:dyDescent="0.2"/>
  <cols>
    <col min="1" max="1" width="11.28515625" style="2" customWidth="1"/>
    <col min="2" max="2" width="6.42578125" style="2" customWidth="1"/>
    <col min="3" max="3" width="40.7109375" style="2" customWidth="1"/>
    <col min="4" max="5" width="11.42578125" style="2"/>
    <col min="6" max="6" width="11.85546875" style="2" hidden="1" customWidth="1"/>
    <col min="7" max="7" width="10.85546875" style="2" hidden="1" customWidth="1"/>
    <col min="8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25.42578125" style="2" customWidth="1"/>
    <col min="22" max="23" width="8.85546875" style="2" customWidth="1"/>
    <col min="24" max="24" width="9.71093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122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123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124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hidden="1" x14ac:dyDescent="0.2">
      <c r="A7" s="50" t="s">
        <v>116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5</v>
      </c>
      <c r="C11" s="35" t="s">
        <v>52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6</v>
      </c>
      <c r="C13" s="35" t="s">
        <v>52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ht="16.5" x14ac:dyDescent="0.2">
      <c r="A15" s="71" t="s">
        <v>2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</row>
    <row r="16" spans="1:24" ht="25.5" customHeight="1" x14ac:dyDescent="0.2">
      <c r="A16" s="68" t="s">
        <v>9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1" t="s">
        <v>3</v>
      </c>
      <c r="B18" s="62"/>
      <c r="C18" s="63"/>
      <c r="D18" s="57" t="s">
        <v>5</v>
      </c>
      <c r="E18" s="57" t="s">
        <v>15</v>
      </c>
      <c r="F18" s="64" t="s">
        <v>16</v>
      </c>
      <c r="G18" s="65"/>
      <c r="H18" s="64" t="s">
        <v>17</v>
      </c>
      <c r="I18" s="65"/>
      <c r="J18" s="61" t="s">
        <v>18</v>
      </c>
      <c r="K18" s="63"/>
      <c r="L18" s="61" t="s">
        <v>19</v>
      </c>
      <c r="M18" s="63"/>
      <c r="N18" s="61" t="s">
        <v>20</v>
      </c>
      <c r="O18" s="63"/>
      <c r="P18" s="61" t="s">
        <v>21</v>
      </c>
      <c r="Q18" s="63"/>
      <c r="R18" s="59" t="s">
        <v>36</v>
      </c>
      <c r="S18" s="59"/>
      <c r="T18" s="59"/>
      <c r="U18" s="66" t="s">
        <v>37</v>
      </c>
      <c r="V18" s="64" t="s">
        <v>22</v>
      </c>
      <c r="W18" s="67"/>
      <c r="X18" s="65"/>
    </row>
    <row r="19" spans="1:24" ht="24" x14ac:dyDescent="0.2">
      <c r="A19" s="18" t="s">
        <v>23</v>
      </c>
      <c r="B19" s="59" t="s">
        <v>4</v>
      </c>
      <c r="C19" s="59"/>
      <c r="D19" s="58"/>
      <c r="E19" s="58"/>
      <c r="F19" s="17" t="s">
        <v>24</v>
      </c>
      <c r="G19" s="17" t="s">
        <v>25</v>
      </c>
      <c r="H19" s="17" t="s">
        <v>13</v>
      </c>
      <c r="I19" s="17" t="s">
        <v>26</v>
      </c>
      <c r="J19" s="7" t="s">
        <v>27</v>
      </c>
      <c r="K19" s="7" t="s">
        <v>28</v>
      </c>
      <c r="L19" s="7" t="s">
        <v>27</v>
      </c>
      <c r="M19" s="7" t="s">
        <v>28</v>
      </c>
      <c r="N19" s="7" t="s">
        <v>27</v>
      </c>
      <c r="O19" s="7" t="s">
        <v>28</v>
      </c>
      <c r="P19" s="7" t="s">
        <v>27</v>
      </c>
      <c r="Q19" s="29" t="s">
        <v>28</v>
      </c>
      <c r="R19" s="7" t="s">
        <v>27</v>
      </c>
      <c r="S19" s="7" t="s">
        <v>28</v>
      </c>
      <c r="T19" s="7" t="s">
        <v>38</v>
      </c>
      <c r="U19" s="66"/>
      <c r="V19" s="17" t="s">
        <v>29</v>
      </c>
      <c r="W19" s="17" t="s">
        <v>30</v>
      </c>
      <c r="X19" s="17" t="s">
        <v>31</v>
      </c>
    </row>
    <row r="20" spans="1:24" ht="45" customHeight="1" x14ac:dyDescent="0.2">
      <c r="A20" s="40">
        <v>1</v>
      </c>
      <c r="B20" s="55" t="s">
        <v>93</v>
      </c>
      <c r="C20" s="56"/>
      <c r="D20" s="23" t="s">
        <v>94</v>
      </c>
      <c r="E20" s="23">
        <v>50</v>
      </c>
      <c r="F20" s="44">
        <f>$F$27*E20/100</f>
        <v>0</v>
      </c>
      <c r="G20" s="44">
        <f>$G$27*E20/100</f>
        <v>0</v>
      </c>
      <c r="H20" s="15">
        <f>J20+L20+N20+P20</f>
        <v>300</v>
      </c>
      <c r="I20" s="38">
        <f>K20+M20+O20+Q20</f>
        <v>326</v>
      </c>
      <c r="J20" s="42">
        <v>100</v>
      </c>
      <c r="K20" s="39">
        <v>154</v>
      </c>
      <c r="L20" s="40">
        <v>100</v>
      </c>
      <c r="M20" s="38">
        <v>87</v>
      </c>
      <c r="N20" s="40">
        <v>100</v>
      </c>
      <c r="O20" s="38">
        <v>85</v>
      </c>
      <c r="P20" s="40"/>
      <c r="Q20" s="1"/>
      <c r="R20" s="19">
        <f t="shared" ref="R20:S27" si="0">J20+L20+N20+P20</f>
        <v>300</v>
      </c>
      <c r="S20" s="19">
        <f t="shared" si="0"/>
        <v>326</v>
      </c>
      <c r="T20" s="19">
        <f>S20-R20</f>
        <v>26</v>
      </c>
      <c r="U20" s="26"/>
      <c r="V20" s="20">
        <f>O20/N20*100</f>
        <v>85</v>
      </c>
      <c r="W20" s="20" t="e">
        <f>G20/F20*100</f>
        <v>#DIV/0!</v>
      </c>
      <c r="X20" s="20" t="e">
        <f>V20/W20*100</f>
        <v>#DIV/0!</v>
      </c>
    </row>
    <row r="21" spans="1:24" ht="45" customHeight="1" x14ac:dyDescent="0.2">
      <c r="A21" s="40">
        <v>2</v>
      </c>
      <c r="B21" s="55" t="s">
        <v>95</v>
      </c>
      <c r="C21" s="56"/>
      <c r="D21" s="23" t="s">
        <v>96</v>
      </c>
      <c r="E21" s="23">
        <v>10</v>
      </c>
      <c r="F21" s="44">
        <f t="shared" ref="F21:F24" si="1">$F$27*E21/100</f>
        <v>0</v>
      </c>
      <c r="G21" s="44">
        <f t="shared" ref="G21:G24" si="2">$G$27*E21/100</f>
        <v>0</v>
      </c>
      <c r="H21" s="15">
        <f t="shared" ref="H21:H24" si="3">J21+L21+N21+P21</f>
        <v>75</v>
      </c>
      <c r="I21" s="38">
        <f t="shared" ref="I21:I24" si="4">K21+M21+O21+Q21</f>
        <v>100</v>
      </c>
      <c r="J21" s="42">
        <v>20</v>
      </c>
      <c r="K21" s="39">
        <v>29</v>
      </c>
      <c r="L21" s="40">
        <v>35</v>
      </c>
      <c r="M21" s="38">
        <v>44</v>
      </c>
      <c r="N21" s="40">
        <v>20</v>
      </c>
      <c r="O21" s="38">
        <v>27</v>
      </c>
      <c r="P21" s="40"/>
      <c r="Q21" s="1"/>
      <c r="R21" s="19">
        <f t="shared" si="0"/>
        <v>75</v>
      </c>
      <c r="S21" s="19">
        <f t="shared" si="0"/>
        <v>100</v>
      </c>
      <c r="T21" s="19">
        <f t="shared" ref="T21:T27" si="5">S21-R21</f>
        <v>25</v>
      </c>
      <c r="U21" s="26"/>
      <c r="V21" s="20">
        <f t="shared" ref="V21:V27" si="6">O21/N21*100</f>
        <v>135</v>
      </c>
      <c r="W21" s="20" t="e">
        <f t="shared" ref="W21:W27" si="7">G21/F21*100</f>
        <v>#DIV/0!</v>
      </c>
      <c r="X21" s="20" t="e">
        <f t="shared" ref="X21:X27" si="8">V21/W21*100</f>
        <v>#DIV/0!</v>
      </c>
    </row>
    <row r="22" spans="1:24" ht="45" customHeight="1" x14ac:dyDescent="0.2">
      <c r="A22" s="40">
        <v>3</v>
      </c>
      <c r="B22" s="55" t="s">
        <v>97</v>
      </c>
      <c r="C22" s="56"/>
      <c r="D22" s="23" t="s">
        <v>83</v>
      </c>
      <c r="E22" s="23">
        <v>10</v>
      </c>
      <c r="F22" s="44">
        <f t="shared" si="1"/>
        <v>0</v>
      </c>
      <c r="G22" s="44">
        <f t="shared" si="2"/>
        <v>0</v>
      </c>
      <c r="H22" s="15">
        <f t="shared" si="3"/>
        <v>300000</v>
      </c>
      <c r="I22" s="38">
        <f t="shared" si="4"/>
        <v>329400</v>
      </c>
      <c r="J22" s="42">
        <v>100000</v>
      </c>
      <c r="K22" s="39">
        <v>193600</v>
      </c>
      <c r="L22" s="40">
        <v>100000</v>
      </c>
      <c r="M22" s="39">
        <v>86800</v>
      </c>
      <c r="N22" s="40">
        <v>100000</v>
      </c>
      <c r="O22" s="39">
        <v>49000</v>
      </c>
      <c r="P22" s="40"/>
      <c r="Q22" s="39"/>
      <c r="R22" s="19">
        <f t="shared" si="0"/>
        <v>300000</v>
      </c>
      <c r="S22" s="19">
        <f t="shared" si="0"/>
        <v>329400</v>
      </c>
      <c r="T22" s="19">
        <f t="shared" si="5"/>
        <v>29400</v>
      </c>
      <c r="U22" s="26"/>
      <c r="V22" s="20">
        <f t="shared" si="6"/>
        <v>49</v>
      </c>
      <c r="W22" s="20" t="e">
        <f t="shared" si="7"/>
        <v>#DIV/0!</v>
      </c>
      <c r="X22" s="20" t="e">
        <f t="shared" si="8"/>
        <v>#DIV/0!</v>
      </c>
    </row>
    <row r="23" spans="1:24" ht="45" customHeight="1" x14ac:dyDescent="0.2">
      <c r="A23" s="40">
        <v>4</v>
      </c>
      <c r="B23" s="55" t="s">
        <v>98</v>
      </c>
      <c r="C23" s="56"/>
      <c r="D23" s="23" t="s">
        <v>99</v>
      </c>
      <c r="E23" s="23">
        <v>20</v>
      </c>
      <c r="F23" s="44">
        <f t="shared" si="1"/>
        <v>0</v>
      </c>
      <c r="G23" s="44">
        <f t="shared" si="2"/>
        <v>0</v>
      </c>
      <c r="H23" s="15">
        <f t="shared" si="3"/>
        <v>630</v>
      </c>
      <c r="I23" s="38">
        <f t="shared" si="4"/>
        <v>540</v>
      </c>
      <c r="J23" s="42">
        <v>200</v>
      </c>
      <c r="K23" s="39">
        <v>229</v>
      </c>
      <c r="L23" s="40">
        <v>230</v>
      </c>
      <c r="M23" s="38">
        <v>163</v>
      </c>
      <c r="N23" s="40">
        <v>200</v>
      </c>
      <c r="O23" s="38">
        <v>148</v>
      </c>
      <c r="P23" s="40"/>
      <c r="Q23" s="1"/>
      <c r="R23" s="19">
        <f t="shared" si="0"/>
        <v>630</v>
      </c>
      <c r="S23" s="19">
        <f t="shared" si="0"/>
        <v>540</v>
      </c>
      <c r="T23" s="19">
        <f t="shared" si="5"/>
        <v>-90</v>
      </c>
      <c r="U23" s="26"/>
      <c r="V23" s="20">
        <f t="shared" si="6"/>
        <v>74</v>
      </c>
      <c r="W23" s="20" t="e">
        <f t="shared" si="7"/>
        <v>#DIV/0!</v>
      </c>
      <c r="X23" s="20" t="e">
        <f t="shared" si="8"/>
        <v>#DIV/0!</v>
      </c>
    </row>
    <row r="24" spans="1:24" ht="45" customHeight="1" x14ac:dyDescent="0.2">
      <c r="A24" s="40">
        <v>5</v>
      </c>
      <c r="B24" s="55" t="s">
        <v>100</v>
      </c>
      <c r="C24" s="56"/>
      <c r="D24" s="23" t="s">
        <v>72</v>
      </c>
      <c r="E24" s="23">
        <v>10</v>
      </c>
      <c r="F24" s="44">
        <f t="shared" si="1"/>
        <v>0</v>
      </c>
      <c r="G24" s="44">
        <f t="shared" si="2"/>
        <v>0</v>
      </c>
      <c r="H24" s="15">
        <f t="shared" si="3"/>
        <v>300</v>
      </c>
      <c r="I24" s="38">
        <f t="shared" si="4"/>
        <v>273</v>
      </c>
      <c r="J24" s="42">
        <v>100</v>
      </c>
      <c r="K24" s="39">
        <v>76</v>
      </c>
      <c r="L24" s="40">
        <v>100</v>
      </c>
      <c r="M24" s="38">
        <v>94</v>
      </c>
      <c r="N24" s="40">
        <v>100</v>
      </c>
      <c r="O24" s="38">
        <v>103</v>
      </c>
      <c r="P24" s="40"/>
      <c r="Q24" s="1"/>
      <c r="R24" s="19">
        <f t="shared" si="0"/>
        <v>300</v>
      </c>
      <c r="S24" s="19">
        <f t="shared" si="0"/>
        <v>273</v>
      </c>
      <c r="T24" s="19">
        <f t="shared" si="5"/>
        <v>-27</v>
      </c>
      <c r="U24" s="26"/>
      <c r="V24" s="20">
        <f t="shared" si="6"/>
        <v>103</v>
      </c>
      <c r="W24" s="20" t="e">
        <f t="shared" si="7"/>
        <v>#DIV/0!</v>
      </c>
      <c r="X24" s="20" t="e">
        <f t="shared" si="8"/>
        <v>#DIV/0!</v>
      </c>
    </row>
    <row r="25" spans="1:24" ht="45" customHeight="1" x14ac:dyDescent="0.2">
      <c r="A25" s="22"/>
      <c r="B25" s="55"/>
      <c r="C25" s="56"/>
      <c r="D25" s="23"/>
      <c r="E25" s="23"/>
      <c r="F25" s="10"/>
      <c r="G25" s="5"/>
      <c r="H25" s="15"/>
      <c r="I25" s="38"/>
      <c r="J25" s="42"/>
      <c r="K25" s="16"/>
      <c r="L25" s="40"/>
      <c r="M25" s="1"/>
      <c r="N25" s="40"/>
      <c r="O25" s="1"/>
      <c r="P25" s="22"/>
      <c r="Q25" s="1"/>
      <c r="R25" s="19"/>
      <c r="S25" s="19"/>
      <c r="T25" s="19"/>
      <c r="U25" s="26"/>
      <c r="V25" s="20"/>
      <c r="W25" s="20"/>
      <c r="X25" s="20"/>
    </row>
    <row r="26" spans="1:24" ht="45" customHeight="1" x14ac:dyDescent="0.2">
      <c r="A26" s="22"/>
      <c r="B26" s="55"/>
      <c r="C26" s="56"/>
      <c r="D26" s="23"/>
      <c r="E26" s="23"/>
      <c r="F26" s="10"/>
      <c r="G26" s="5"/>
      <c r="H26" s="15"/>
      <c r="I26" s="38"/>
      <c r="J26" s="42"/>
      <c r="K26" s="16"/>
      <c r="L26" s="40"/>
      <c r="M26" s="1"/>
      <c r="N26" s="40"/>
      <c r="O26" s="1"/>
      <c r="P26" s="22"/>
      <c r="Q26" s="1"/>
      <c r="R26" s="19"/>
      <c r="S26" s="19"/>
      <c r="T26" s="19"/>
      <c r="U26" s="26"/>
      <c r="V26" s="20"/>
      <c r="W26" s="20"/>
      <c r="X26" s="20"/>
    </row>
    <row r="27" spans="1:24" s="8" customFormat="1" ht="36.75" customHeight="1" x14ac:dyDescent="0.2">
      <c r="A27" s="52" t="s">
        <v>32</v>
      </c>
      <c r="B27" s="53"/>
      <c r="C27" s="54"/>
      <c r="D27" s="11"/>
      <c r="E27" s="11">
        <f>SUM(E20:E26)</f>
        <v>100</v>
      </c>
      <c r="F27" s="30"/>
      <c r="G27" s="30"/>
      <c r="H27" s="11">
        <f t="shared" ref="H27:Q27" si="9">SUM(H20:H26)</f>
        <v>301305</v>
      </c>
      <c r="I27" s="11">
        <f t="shared" si="9"/>
        <v>330639</v>
      </c>
      <c r="J27" s="30">
        <f t="shared" si="9"/>
        <v>100420</v>
      </c>
      <c r="K27" s="11">
        <f t="shared" si="9"/>
        <v>194088</v>
      </c>
      <c r="L27" s="11">
        <f t="shared" si="9"/>
        <v>100465</v>
      </c>
      <c r="M27" s="11">
        <f t="shared" si="9"/>
        <v>87188</v>
      </c>
      <c r="N27" s="11">
        <f t="shared" si="9"/>
        <v>100420</v>
      </c>
      <c r="O27" s="11">
        <f t="shared" si="9"/>
        <v>49363</v>
      </c>
      <c r="P27" s="11">
        <f t="shared" si="9"/>
        <v>0</v>
      </c>
      <c r="Q27" s="11">
        <f t="shared" si="9"/>
        <v>0</v>
      </c>
      <c r="R27" s="21">
        <f t="shared" si="0"/>
        <v>301305</v>
      </c>
      <c r="S27" s="21">
        <f t="shared" si="0"/>
        <v>330639</v>
      </c>
      <c r="T27" s="21">
        <f t="shared" si="5"/>
        <v>29334</v>
      </c>
      <c r="U27" s="20"/>
      <c r="V27" s="20">
        <f t="shared" si="6"/>
        <v>49.156542521410081</v>
      </c>
      <c r="W27" s="20" t="e">
        <f t="shared" si="7"/>
        <v>#DIV/0!</v>
      </c>
      <c r="X27" s="20" t="e">
        <f t="shared" si="8"/>
        <v>#DIV/0!</v>
      </c>
    </row>
    <row r="28" spans="1:24" s="9" customFormat="1" ht="14.25" customHeight="1" x14ac:dyDescent="0.2">
      <c r="F28" s="13"/>
    </row>
    <row r="29" spans="1:24" s="9" customFormat="1" ht="14.25" customHeight="1" x14ac:dyDescent="0.2">
      <c r="B29" s="14" t="s">
        <v>33</v>
      </c>
      <c r="F29" s="13"/>
      <c r="H29" s="9" t="s">
        <v>34</v>
      </c>
    </row>
  </sheetData>
  <sheetProtection insertRows="0" deleteRows="0"/>
  <mergeCells count="30">
    <mergeCell ref="A2:X2"/>
    <mergeCell ref="A1:X1"/>
    <mergeCell ref="A18:C18"/>
    <mergeCell ref="D18:D19"/>
    <mergeCell ref="R18:T18"/>
    <mergeCell ref="U18:U19"/>
    <mergeCell ref="V18:X18"/>
    <mergeCell ref="N18:O18"/>
    <mergeCell ref="A16:X16"/>
    <mergeCell ref="A15:X15"/>
    <mergeCell ref="A7:X7"/>
    <mergeCell ref="L18:M18"/>
    <mergeCell ref="H18:I18"/>
    <mergeCell ref="J18:K18"/>
    <mergeCell ref="A3:X3"/>
    <mergeCell ref="B26:C26"/>
    <mergeCell ref="A27:C27"/>
    <mergeCell ref="B25:C25"/>
    <mergeCell ref="A4:X4"/>
    <mergeCell ref="A5:X5"/>
    <mergeCell ref="A6:X6"/>
    <mergeCell ref="P18:Q18"/>
    <mergeCell ref="B24:C24"/>
    <mergeCell ref="B20:C20"/>
    <mergeCell ref="B21:C21"/>
    <mergeCell ref="B22:C22"/>
    <mergeCell ref="B19:C19"/>
    <mergeCell ref="B23:C23"/>
    <mergeCell ref="E18:E19"/>
    <mergeCell ref="F18:G18"/>
  </mergeCells>
  <phoneticPr fontId="5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opLeftCell="A18" zoomScale="90" workbookViewId="0">
      <selection activeCell="O43" sqref="O43"/>
    </sheetView>
  </sheetViews>
  <sheetFormatPr baseColWidth="10" defaultColWidth="11.42578125" defaultRowHeight="12.75" x14ac:dyDescent="0.2"/>
  <cols>
    <col min="1" max="1" width="10.5703125" style="2" customWidth="1"/>
    <col min="2" max="2" width="8" style="2" customWidth="1"/>
    <col min="3" max="3" width="40.7109375" style="2" customWidth="1"/>
    <col min="4" max="5" width="11.42578125" style="2"/>
    <col min="6" max="6" width="11.5703125" style="2" hidden="1" customWidth="1"/>
    <col min="7" max="7" width="11" style="2" hidden="1" customWidth="1"/>
    <col min="8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18.7109375" style="2" customWidth="1"/>
    <col min="22" max="23" width="8.85546875" style="2" customWidth="1"/>
    <col min="24" max="24" width="10.14062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122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123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124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hidden="1" x14ac:dyDescent="0.2">
      <c r="A7" s="51" t="s">
        <v>116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</row>
    <row r="8" spans="1:24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7</v>
      </c>
      <c r="C11" s="35" t="s">
        <v>53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12</v>
      </c>
      <c r="C13" s="35" t="s">
        <v>54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x14ac:dyDescent="0.2">
      <c r="A15" s="60" t="s">
        <v>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1:24" ht="25.5" customHeight="1" x14ac:dyDescent="0.2">
      <c r="A16" s="68" t="s">
        <v>10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1" t="s">
        <v>3</v>
      </c>
      <c r="B18" s="62"/>
      <c r="C18" s="63"/>
      <c r="D18" s="57" t="s">
        <v>5</v>
      </c>
      <c r="E18" s="57" t="s">
        <v>15</v>
      </c>
      <c r="F18" s="64" t="s">
        <v>16</v>
      </c>
      <c r="G18" s="65"/>
      <c r="H18" s="64" t="s">
        <v>17</v>
      </c>
      <c r="I18" s="65"/>
      <c r="J18" s="61" t="s">
        <v>18</v>
      </c>
      <c r="K18" s="63"/>
      <c r="L18" s="61" t="s">
        <v>19</v>
      </c>
      <c r="M18" s="63"/>
      <c r="N18" s="61" t="s">
        <v>20</v>
      </c>
      <c r="O18" s="63"/>
      <c r="P18" s="61" t="s">
        <v>21</v>
      </c>
      <c r="Q18" s="63"/>
      <c r="R18" s="59" t="s">
        <v>36</v>
      </c>
      <c r="S18" s="59"/>
      <c r="T18" s="59"/>
      <c r="U18" s="66" t="s">
        <v>37</v>
      </c>
      <c r="V18" s="64" t="s">
        <v>22</v>
      </c>
      <c r="W18" s="67"/>
      <c r="X18" s="65"/>
    </row>
    <row r="19" spans="1:24" ht="24" x14ac:dyDescent="0.2">
      <c r="A19" s="18" t="s">
        <v>23</v>
      </c>
      <c r="B19" s="59" t="s">
        <v>4</v>
      </c>
      <c r="C19" s="59"/>
      <c r="D19" s="58"/>
      <c r="E19" s="58"/>
      <c r="F19" s="17" t="s">
        <v>24</v>
      </c>
      <c r="G19" s="17" t="s">
        <v>25</v>
      </c>
      <c r="H19" s="17" t="s">
        <v>13</v>
      </c>
      <c r="I19" s="17" t="s">
        <v>26</v>
      </c>
      <c r="J19" s="7" t="s">
        <v>27</v>
      </c>
      <c r="K19" s="7" t="s">
        <v>28</v>
      </c>
      <c r="L19" s="7" t="s">
        <v>27</v>
      </c>
      <c r="M19" s="7" t="s">
        <v>28</v>
      </c>
      <c r="N19" s="7" t="s">
        <v>27</v>
      </c>
      <c r="O19" s="7" t="s">
        <v>28</v>
      </c>
      <c r="P19" s="7" t="s">
        <v>27</v>
      </c>
      <c r="Q19" s="7" t="s">
        <v>28</v>
      </c>
      <c r="R19" s="7" t="s">
        <v>27</v>
      </c>
      <c r="S19" s="7" t="s">
        <v>28</v>
      </c>
      <c r="T19" s="7" t="s">
        <v>38</v>
      </c>
      <c r="U19" s="66"/>
      <c r="V19" s="17" t="s">
        <v>29</v>
      </c>
      <c r="W19" s="17" t="s">
        <v>30</v>
      </c>
      <c r="X19" s="17" t="s">
        <v>31</v>
      </c>
    </row>
    <row r="20" spans="1:24" ht="39.75" customHeight="1" x14ac:dyDescent="0.2">
      <c r="A20" s="40">
        <v>1</v>
      </c>
      <c r="B20" s="55" t="s">
        <v>101</v>
      </c>
      <c r="C20" s="56"/>
      <c r="D20" s="23" t="s">
        <v>79</v>
      </c>
      <c r="E20" s="23">
        <v>20</v>
      </c>
      <c r="F20" s="44">
        <f>$F$26*E20/100</f>
        <v>0</v>
      </c>
      <c r="G20" s="44">
        <f>$G$26*E20/100</f>
        <v>0</v>
      </c>
      <c r="H20" s="15">
        <f>J20+L20+N20+P20</f>
        <v>277500</v>
      </c>
      <c r="I20" s="38">
        <f>K20+M20+O20+Q20</f>
        <v>298245</v>
      </c>
      <c r="J20" s="40">
        <v>92500</v>
      </c>
      <c r="K20" s="39">
        <v>86180</v>
      </c>
      <c r="L20" s="40">
        <v>92500</v>
      </c>
      <c r="M20" s="39">
        <v>136300</v>
      </c>
      <c r="N20" s="40">
        <v>92500</v>
      </c>
      <c r="O20" s="39">
        <v>75765</v>
      </c>
      <c r="P20" s="40"/>
      <c r="Q20" s="39"/>
      <c r="R20" s="19">
        <f t="shared" ref="R20:S20" si="0">J20+L20+N20+P20</f>
        <v>277500</v>
      </c>
      <c r="S20" s="19">
        <f t="shared" si="0"/>
        <v>298245</v>
      </c>
      <c r="T20" s="19">
        <f>S20-R20</f>
        <v>20745</v>
      </c>
      <c r="U20" s="26"/>
      <c r="V20" s="20">
        <f>O20/N20*100</f>
        <v>81.908108108108109</v>
      </c>
      <c r="W20" s="20" t="e">
        <f>G20/F20*100</f>
        <v>#DIV/0!</v>
      </c>
      <c r="X20" s="20" t="e">
        <f>V20/W20*100</f>
        <v>#DIV/0!</v>
      </c>
    </row>
    <row r="21" spans="1:24" ht="39.75" customHeight="1" x14ac:dyDescent="0.2">
      <c r="A21" s="40">
        <v>2</v>
      </c>
      <c r="B21" s="55" t="s">
        <v>102</v>
      </c>
      <c r="C21" s="56"/>
      <c r="D21" s="23" t="s">
        <v>79</v>
      </c>
      <c r="E21" s="23">
        <v>20</v>
      </c>
      <c r="F21" s="44">
        <f t="shared" ref="F21:F24" si="1">$F$26*E21/100</f>
        <v>0</v>
      </c>
      <c r="G21" s="44">
        <f t="shared" ref="G21:G24" si="2">$G$26*E21/100</f>
        <v>0</v>
      </c>
      <c r="H21" s="15">
        <f t="shared" ref="H21:H25" si="3">J21+L21+N21+P21</f>
        <v>210000</v>
      </c>
      <c r="I21" s="38">
        <f t="shared" ref="I21:I25" si="4">K21+M21+O21+Q21</f>
        <v>2832080</v>
      </c>
      <c r="J21" s="40">
        <v>70000</v>
      </c>
      <c r="K21" s="39">
        <v>440200</v>
      </c>
      <c r="L21" s="40">
        <v>70000</v>
      </c>
      <c r="M21" s="39">
        <v>1127080</v>
      </c>
      <c r="N21" s="40">
        <v>70000</v>
      </c>
      <c r="O21" s="39">
        <v>1264800</v>
      </c>
      <c r="P21" s="40"/>
      <c r="Q21" s="39"/>
      <c r="R21" s="19">
        <f t="shared" ref="R21:R26" si="5">J21+L21+N21+P21</f>
        <v>210000</v>
      </c>
      <c r="S21" s="19">
        <f t="shared" ref="S21:S26" si="6">K21+M21+O21+Q21</f>
        <v>2832080</v>
      </c>
      <c r="T21" s="19">
        <f t="shared" ref="T21:T26" si="7">S21-R21</f>
        <v>2622080</v>
      </c>
      <c r="U21" s="26"/>
      <c r="V21" s="20">
        <f t="shared" ref="V21:V26" si="8">O21/N21*100</f>
        <v>1806.8571428571427</v>
      </c>
      <c r="W21" s="20" t="e">
        <f t="shared" ref="W21:W26" si="9">G21/F21*100</f>
        <v>#DIV/0!</v>
      </c>
      <c r="X21" s="20" t="e">
        <f t="shared" ref="X21:X26" si="10">V21/W21*100</f>
        <v>#DIV/0!</v>
      </c>
    </row>
    <row r="22" spans="1:24" ht="39.75" customHeight="1" x14ac:dyDescent="0.2">
      <c r="A22" s="40">
        <v>3</v>
      </c>
      <c r="B22" s="55" t="s">
        <v>103</v>
      </c>
      <c r="C22" s="56"/>
      <c r="D22" s="23" t="s">
        <v>79</v>
      </c>
      <c r="E22" s="23">
        <v>20</v>
      </c>
      <c r="F22" s="44">
        <f t="shared" si="1"/>
        <v>0</v>
      </c>
      <c r="G22" s="44">
        <f t="shared" si="2"/>
        <v>0</v>
      </c>
      <c r="H22" s="15">
        <f t="shared" si="3"/>
        <v>115000</v>
      </c>
      <c r="I22" s="38">
        <f t="shared" si="4"/>
        <v>59060</v>
      </c>
      <c r="J22" s="40">
        <v>40000</v>
      </c>
      <c r="K22" s="39">
        <v>22930</v>
      </c>
      <c r="L22" s="40">
        <v>40000</v>
      </c>
      <c r="M22" s="38">
        <v>21900</v>
      </c>
      <c r="N22" s="40">
        <v>35000</v>
      </c>
      <c r="O22" s="38">
        <v>14230</v>
      </c>
      <c r="P22" s="40"/>
      <c r="Q22" s="1"/>
      <c r="R22" s="19">
        <f t="shared" si="5"/>
        <v>115000</v>
      </c>
      <c r="S22" s="19">
        <f t="shared" si="6"/>
        <v>59060</v>
      </c>
      <c r="T22" s="19">
        <f t="shared" si="7"/>
        <v>-55940</v>
      </c>
      <c r="U22" s="26"/>
      <c r="V22" s="20">
        <f t="shared" si="8"/>
        <v>40.657142857142858</v>
      </c>
      <c r="W22" s="20" t="e">
        <f t="shared" si="9"/>
        <v>#DIV/0!</v>
      </c>
      <c r="X22" s="20" t="e">
        <f t="shared" si="10"/>
        <v>#DIV/0!</v>
      </c>
    </row>
    <row r="23" spans="1:24" ht="39.75" customHeight="1" x14ac:dyDescent="0.2">
      <c r="A23" s="40">
        <v>4</v>
      </c>
      <c r="B23" s="55" t="s">
        <v>104</v>
      </c>
      <c r="C23" s="56"/>
      <c r="D23" s="23" t="s">
        <v>79</v>
      </c>
      <c r="E23" s="23">
        <v>20</v>
      </c>
      <c r="F23" s="44">
        <f t="shared" si="1"/>
        <v>0</v>
      </c>
      <c r="G23" s="44">
        <f t="shared" si="2"/>
        <v>0</v>
      </c>
      <c r="H23" s="15">
        <f t="shared" si="3"/>
        <v>100000</v>
      </c>
      <c r="I23" s="38">
        <f t="shared" si="4"/>
        <v>128879</v>
      </c>
      <c r="J23" s="40">
        <v>35000</v>
      </c>
      <c r="K23" s="39">
        <v>29720</v>
      </c>
      <c r="L23" s="40">
        <v>35000</v>
      </c>
      <c r="M23" s="38">
        <v>59954</v>
      </c>
      <c r="N23" s="40">
        <v>30000</v>
      </c>
      <c r="O23" s="38">
        <v>39205</v>
      </c>
      <c r="P23" s="40"/>
      <c r="Q23" s="1"/>
      <c r="R23" s="19">
        <f t="shared" si="5"/>
        <v>100000</v>
      </c>
      <c r="S23" s="19">
        <f t="shared" si="6"/>
        <v>128879</v>
      </c>
      <c r="T23" s="19">
        <f t="shared" si="7"/>
        <v>28879</v>
      </c>
      <c r="U23" s="26"/>
      <c r="V23" s="20">
        <f t="shared" si="8"/>
        <v>130.68333333333334</v>
      </c>
      <c r="W23" s="20" t="e">
        <f t="shared" si="9"/>
        <v>#DIV/0!</v>
      </c>
      <c r="X23" s="20" t="e">
        <f t="shared" si="10"/>
        <v>#DIV/0!</v>
      </c>
    </row>
    <row r="24" spans="1:24" ht="39.75" customHeight="1" x14ac:dyDescent="0.2">
      <c r="A24" s="40">
        <v>5</v>
      </c>
      <c r="B24" s="55" t="s">
        <v>105</v>
      </c>
      <c r="C24" s="56"/>
      <c r="D24" s="23" t="s">
        <v>72</v>
      </c>
      <c r="E24" s="23">
        <v>20</v>
      </c>
      <c r="F24" s="44">
        <f t="shared" si="1"/>
        <v>0</v>
      </c>
      <c r="G24" s="44">
        <f t="shared" si="2"/>
        <v>0</v>
      </c>
      <c r="H24" s="15">
        <f t="shared" si="3"/>
        <v>3000</v>
      </c>
      <c r="I24" s="38">
        <f t="shared" si="4"/>
        <v>9672</v>
      </c>
      <c r="J24" s="40">
        <v>1000</v>
      </c>
      <c r="K24" s="39">
        <v>1732</v>
      </c>
      <c r="L24" s="40">
        <v>1000</v>
      </c>
      <c r="M24" s="39">
        <v>3318</v>
      </c>
      <c r="N24" s="40">
        <v>1000</v>
      </c>
      <c r="O24" s="39">
        <v>4622</v>
      </c>
      <c r="P24" s="40"/>
      <c r="Q24" s="39"/>
      <c r="R24" s="19">
        <f t="shared" si="5"/>
        <v>3000</v>
      </c>
      <c r="S24" s="19">
        <f t="shared" si="6"/>
        <v>9672</v>
      </c>
      <c r="T24" s="19">
        <f t="shared" si="7"/>
        <v>6672</v>
      </c>
      <c r="U24" s="26"/>
      <c r="V24" s="20">
        <f t="shared" si="8"/>
        <v>462.2</v>
      </c>
      <c r="W24" s="20" t="e">
        <f t="shared" si="9"/>
        <v>#DIV/0!</v>
      </c>
      <c r="X24" s="20" t="e">
        <f t="shared" si="10"/>
        <v>#DIV/0!</v>
      </c>
    </row>
    <row r="25" spans="1:24" ht="39.75" customHeight="1" x14ac:dyDescent="0.2">
      <c r="A25" s="22"/>
      <c r="B25" s="55"/>
      <c r="C25" s="56"/>
      <c r="D25" s="23"/>
      <c r="E25" s="23"/>
      <c r="F25" s="10">
        <f t="shared" ref="F25" si="11">$F$26*E25/100</f>
        <v>0</v>
      </c>
      <c r="G25" s="5"/>
      <c r="H25" s="15">
        <f t="shared" si="3"/>
        <v>0</v>
      </c>
      <c r="I25" s="38">
        <f t="shared" si="4"/>
        <v>0</v>
      </c>
      <c r="J25" s="22"/>
      <c r="K25" s="16"/>
      <c r="L25" s="40"/>
      <c r="M25" s="1"/>
      <c r="N25" s="40"/>
      <c r="O25" s="1"/>
      <c r="P25" s="22"/>
      <c r="Q25" s="1"/>
      <c r="R25" s="19"/>
      <c r="S25" s="19"/>
      <c r="T25" s="19"/>
      <c r="U25" s="26"/>
      <c r="V25" s="20"/>
      <c r="W25" s="20"/>
      <c r="X25" s="20"/>
    </row>
    <row r="26" spans="1:24" s="8" customFormat="1" ht="36.75" customHeight="1" x14ac:dyDescent="0.2">
      <c r="A26" s="52" t="s">
        <v>32</v>
      </c>
      <c r="B26" s="53"/>
      <c r="C26" s="54"/>
      <c r="D26" s="11"/>
      <c r="E26" s="11">
        <f>SUM(E20:E25)</f>
        <v>100</v>
      </c>
      <c r="F26" s="30"/>
      <c r="G26" s="30"/>
      <c r="H26" s="11">
        <f t="shared" ref="H26:Q26" si="12">SUM(H20:H25)</f>
        <v>705500</v>
      </c>
      <c r="I26" s="11">
        <f t="shared" si="12"/>
        <v>3327936</v>
      </c>
      <c r="J26" s="11">
        <f t="shared" si="12"/>
        <v>238500</v>
      </c>
      <c r="K26" s="11">
        <f t="shared" si="12"/>
        <v>580762</v>
      </c>
      <c r="L26" s="11">
        <f t="shared" si="12"/>
        <v>238500</v>
      </c>
      <c r="M26" s="11">
        <f t="shared" si="12"/>
        <v>1348552</v>
      </c>
      <c r="N26" s="11">
        <f t="shared" si="12"/>
        <v>228500</v>
      </c>
      <c r="O26" s="11">
        <f t="shared" si="12"/>
        <v>1398622</v>
      </c>
      <c r="P26" s="11">
        <f t="shared" si="12"/>
        <v>0</v>
      </c>
      <c r="Q26" s="11">
        <f t="shared" si="12"/>
        <v>0</v>
      </c>
      <c r="R26" s="21">
        <f t="shared" si="5"/>
        <v>705500</v>
      </c>
      <c r="S26" s="21">
        <f t="shared" si="6"/>
        <v>3327936</v>
      </c>
      <c r="T26" s="21">
        <f t="shared" si="7"/>
        <v>2622436</v>
      </c>
      <c r="U26" s="21"/>
      <c r="V26" s="20">
        <f t="shared" si="8"/>
        <v>612.08840262582055</v>
      </c>
      <c r="W26" s="20" t="e">
        <f t="shared" si="9"/>
        <v>#DIV/0!</v>
      </c>
      <c r="X26" s="20" t="e">
        <f t="shared" si="10"/>
        <v>#DIV/0!</v>
      </c>
    </row>
    <row r="27" spans="1:24" s="9" customFormat="1" ht="14.25" customHeight="1" x14ac:dyDescent="0.2">
      <c r="F27" s="13"/>
    </row>
    <row r="28" spans="1:24" s="9" customFormat="1" ht="14.25" customHeight="1" x14ac:dyDescent="0.2">
      <c r="B28" s="14" t="s">
        <v>33</v>
      </c>
      <c r="F28" s="13"/>
      <c r="H28" s="9" t="s">
        <v>34</v>
      </c>
    </row>
  </sheetData>
  <sheetProtection insertRows="0" deleteRows="0"/>
  <mergeCells count="29">
    <mergeCell ref="R18:T18"/>
    <mergeCell ref="U18:U19"/>
    <mergeCell ref="V18:X18"/>
    <mergeCell ref="P18:Q18"/>
    <mergeCell ref="B25:C25"/>
    <mergeCell ref="B20:C20"/>
    <mergeCell ref="B19:C19"/>
    <mergeCell ref="J18:K18"/>
    <mergeCell ref="N18:O18"/>
    <mergeCell ref="L18:M18"/>
    <mergeCell ref="F18:G18"/>
    <mergeCell ref="E18:E19"/>
    <mergeCell ref="D18:D19"/>
    <mergeCell ref="H18:I18"/>
    <mergeCell ref="A18:C18"/>
    <mergeCell ref="A26:C26"/>
    <mergeCell ref="B21:C21"/>
    <mergeCell ref="B22:C22"/>
    <mergeCell ref="B23:C23"/>
    <mergeCell ref="B24:C24"/>
    <mergeCell ref="A3:X3"/>
    <mergeCell ref="A2:X2"/>
    <mergeCell ref="A1:X1"/>
    <mergeCell ref="A16:X16"/>
    <mergeCell ref="A15:X15"/>
    <mergeCell ref="A7:X7"/>
    <mergeCell ref="A4:X4"/>
    <mergeCell ref="A5:X5"/>
    <mergeCell ref="A6:X6"/>
  </mergeCells>
  <phoneticPr fontId="5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A15" zoomScale="90" workbookViewId="0">
      <selection activeCell="R34" sqref="R34"/>
    </sheetView>
  </sheetViews>
  <sheetFormatPr baseColWidth="10" defaultColWidth="11.42578125" defaultRowHeight="12.75" x14ac:dyDescent="0.2"/>
  <cols>
    <col min="1" max="1" width="11.42578125" style="2" customWidth="1"/>
    <col min="2" max="2" width="6.85546875" style="2" customWidth="1"/>
    <col min="3" max="3" width="39.140625" style="2" customWidth="1"/>
    <col min="4" max="5" width="11.42578125" style="2"/>
    <col min="6" max="6" width="13.28515625" style="2" hidden="1" customWidth="1"/>
    <col min="7" max="7" width="11.85546875" style="2" hidden="1" customWidth="1"/>
    <col min="8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20.85546875" style="2" customWidth="1"/>
    <col min="22" max="24" width="8.855468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122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123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124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hidden="1" x14ac:dyDescent="0.2">
      <c r="A7" s="50" t="s">
        <v>116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8</v>
      </c>
      <c r="C11" s="35" t="s">
        <v>55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45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7</v>
      </c>
      <c r="C13" s="35" t="s">
        <v>56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x14ac:dyDescent="0.2">
      <c r="A15" s="60" t="s">
        <v>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1:24" ht="26.25" customHeight="1" x14ac:dyDescent="0.2">
      <c r="A16" s="68" t="s">
        <v>11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1" t="s">
        <v>3</v>
      </c>
      <c r="B18" s="62"/>
      <c r="C18" s="63"/>
      <c r="D18" s="57" t="s">
        <v>5</v>
      </c>
      <c r="E18" s="57" t="s">
        <v>15</v>
      </c>
      <c r="F18" s="64" t="s">
        <v>16</v>
      </c>
      <c r="G18" s="65"/>
      <c r="H18" s="64" t="s">
        <v>17</v>
      </c>
      <c r="I18" s="65"/>
      <c r="J18" s="61" t="s">
        <v>18</v>
      </c>
      <c r="K18" s="63"/>
      <c r="L18" s="61" t="s">
        <v>19</v>
      </c>
      <c r="M18" s="63"/>
      <c r="N18" s="61" t="s">
        <v>20</v>
      </c>
      <c r="O18" s="63"/>
      <c r="P18" s="61" t="s">
        <v>21</v>
      </c>
      <c r="Q18" s="63"/>
      <c r="R18" s="59" t="s">
        <v>36</v>
      </c>
      <c r="S18" s="59"/>
      <c r="T18" s="59"/>
      <c r="U18" s="66" t="s">
        <v>37</v>
      </c>
      <c r="V18" s="64" t="s">
        <v>22</v>
      </c>
      <c r="W18" s="67"/>
      <c r="X18" s="65"/>
    </row>
    <row r="19" spans="1:24" ht="24" x14ac:dyDescent="0.2">
      <c r="A19" s="18" t="s">
        <v>23</v>
      </c>
      <c r="B19" s="59" t="s">
        <v>4</v>
      </c>
      <c r="C19" s="59"/>
      <c r="D19" s="58"/>
      <c r="E19" s="58"/>
      <c r="F19" s="17" t="s">
        <v>24</v>
      </c>
      <c r="G19" s="17" t="s">
        <v>25</v>
      </c>
      <c r="H19" s="17" t="s">
        <v>13</v>
      </c>
      <c r="I19" s="17" t="s">
        <v>26</v>
      </c>
      <c r="J19" s="7" t="s">
        <v>27</v>
      </c>
      <c r="K19" s="7" t="s">
        <v>28</v>
      </c>
      <c r="L19" s="7" t="s">
        <v>27</v>
      </c>
      <c r="M19" s="7" t="s">
        <v>28</v>
      </c>
      <c r="N19" s="7" t="s">
        <v>27</v>
      </c>
      <c r="O19" s="7" t="s">
        <v>28</v>
      </c>
      <c r="P19" s="7" t="s">
        <v>27</v>
      </c>
      <c r="Q19" s="7" t="s">
        <v>28</v>
      </c>
      <c r="R19" s="7" t="s">
        <v>27</v>
      </c>
      <c r="S19" s="7" t="s">
        <v>28</v>
      </c>
      <c r="T19" s="7" t="s">
        <v>38</v>
      </c>
      <c r="U19" s="66"/>
      <c r="V19" s="17" t="s">
        <v>29</v>
      </c>
      <c r="W19" s="17" t="s">
        <v>30</v>
      </c>
      <c r="X19" s="17" t="s">
        <v>31</v>
      </c>
    </row>
    <row r="20" spans="1:24" ht="43.5" customHeight="1" x14ac:dyDescent="0.2">
      <c r="A20" s="40">
        <v>1</v>
      </c>
      <c r="B20" s="55" t="s">
        <v>106</v>
      </c>
      <c r="C20" s="56"/>
      <c r="D20" s="23" t="s">
        <v>72</v>
      </c>
      <c r="E20" s="23">
        <v>20</v>
      </c>
      <c r="F20" s="44">
        <f>$F$28*E20/100</f>
        <v>0</v>
      </c>
      <c r="G20" s="44">
        <f>$G$28*E20/100</f>
        <v>0</v>
      </c>
      <c r="H20" s="15">
        <f>J20+L20+N20+P20</f>
        <v>1200</v>
      </c>
      <c r="I20" s="15">
        <f>K20+M20+O20+Q20</f>
        <v>1994</v>
      </c>
      <c r="J20" s="40">
        <v>400</v>
      </c>
      <c r="K20" s="39">
        <v>731</v>
      </c>
      <c r="L20" s="40">
        <v>400</v>
      </c>
      <c r="M20" s="39">
        <v>607</v>
      </c>
      <c r="N20" s="40">
        <v>400</v>
      </c>
      <c r="O20" s="39">
        <v>656</v>
      </c>
      <c r="P20" s="40"/>
      <c r="Q20" s="39"/>
      <c r="R20" s="19">
        <f t="shared" ref="R20:S28" si="0">J20+L20+N20+P20</f>
        <v>1200</v>
      </c>
      <c r="S20" s="19">
        <f t="shared" si="0"/>
        <v>1994</v>
      </c>
      <c r="T20" s="19">
        <f>S20-R20</f>
        <v>794</v>
      </c>
      <c r="U20" s="28"/>
      <c r="V20" s="20">
        <f>O20/N20*100</f>
        <v>164</v>
      </c>
      <c r="W20" s="20" t="e">
        <f>G20/F20*100</f>
        <v>#DIV/0!</v>
      </c>
      <c r="X20" s="20" t="e">
        <f>V20/W20*100</f>
        <v>#DIV/0!</v>
      </c>
    </row>
    <row r="21" spans="1:24" ht="43.5" customHeight="1" x14ac:dyDescent="0.2">
      <c r="A21" s="40">
        <v>2</v>
      </c>
      <c r="B21" s="55" t="s">
        <v>107</v>
      </c>
      <c r="C21" s="56"/>
      <c r="D21" s="23" t="s">
        <v>72</v>
      </c>
      <c r="E21" s="23">
        <v>30</v>
      </c>
      <c r="F21" s="44">
        <f t="shared" ref="F21:F26" si="1">$F$28*E21/100</f>
        <v>0</v>
      </c>
      <c r="G21" s="44">
        <f t="shared" ref="G21:G26" si="2">$G$28*E21/100</f>
        <v>0</v>
      </c>
      <c r="H21" s="15">
        <f t="shared" ref="H21:H26" si="3">J21+L21+N21+P21</f>
        <v>530</v>
      </c>
      <c r="I21" s="15">
        <f t="shared" ref="I21:I26" si="4">K21+M21+O21+Q21</f>
        <v>164</v>
      </c>
      <c r="J21" s="40">
        <v>180</v>
      </c>
      <c r="K21" s="39">
        <v>47</v>
      </c>
      <c r="L21" s="40">
        <v>180</v>
      </c>
      <c r="M21" s="38">
        <v>32</v>
      </c>
      <c r="N21" s="40">
        <v>170</v>
      </c>
      <c r="O21" s="38">
        <v>85</v>
      </c>
      <c r="P21" s="40"/>
      <c r="Q21" s="1"/>
      <c r="R21" s="19">
        <f t="shared" si="0"/>
        <v>530</v>
      </c>
      <c r="S21" s="19">
        <f t="shared" si="0"/>
        <v>164</v>
      </c>
      <c r="T21" s="19">
        <f t="shared" ref="T21:T28" si="5">S21-R21</f>
        <v>-366</v>
      </c>
      <c r="U21" s="28"/>
      <c r="V21" s="20">
        <f t="shared" ref="V21:V28" si="6">O21/N21*100</f>
        <v>50</v>
      </c>
      <c r="W21" s="20" t="e">
        <f t="shared" ref="W21:W28" si="7">G21/F21*100</f>
        <v>#DIV/0!</v>
      </c>
      <c r="X21" s="20" t="e">
        <f t="shared" ref="X21:X28" si="8">V21/W21*100</f>
        <v>#DIV/0!</v>
      </c>
    </row>
    <row r="22" spans="1:24" ht="43.5" customHeight="1" x14ac:dyDescent="0.2">
      <c r="A22" s="40">
        <v>3</v>
      </c>
      <c r="B22" s="55" t="s">
        <v>108</v>
      </c>
      <c r="C22" s="56"/>
      <c r="D22" s="23" t="s">
        <v>74</v>
      </c>
      <c r="E22" s="23">
        <v>10</v>
      </c>
      <c r="F22" s="44">
        <f t="shared" si="1"/>
        <v>0</v>
      </c>
      <c r="G22" s="44">
        <f t="shared" si="2"/>
        <v>0</v>
      </c>
      <c r="H22" s="15">
        <f t="shared" si="3"/>
        <v>7</v>
      </c>
      <c r="I22" s="15">
        <f t="shared" si="4"/>
        <v>0</v>
      </c>
      <c r="J22" s="40">
        <v>2</v>
      </c>
      <c r="K22" s="39">
        <v>0</v>
      </c>
      <c r="L22" s="40">
        <v>3</v>
      </c>
      <c r="M22" s="38">
        <v>0</v>
      </c>
      <c r="N22" s="40">
        <v>2</v>
      </c>
      <c r="O22" s="38">
        <v>0</v>
      </c>
      <c r="P22" s="40"/>
      <c r="Q22" s="1"/>
      <c r="R22" s="19">
        <f t="shared" si="0"/>
        <v>7</v>
      </c>
      <c r="S22" s="19">
        <f t="shared" si="0"/>
        <v>0</v>
      </c>
      <c r="T22" s="19">
        <f t="shared" si="5"/>
        <v>-7</v>
      </c>
      <c r="U22" s="48"/>
      <c r="V22" s="20">
        <f t="shared" si="6"/>
        <v>0</v>
      </c>
      <c r="W22" s="20" t="e">
        <f t="shared" si="7"/>
        <v>#DIV/0!</v>
      </c>
      <c r="X22" s="20" t="e">
        <f t="shared" si="8"/>
        <v>#DIV/0!</v>
      </c>
    </row>
    <row r="23" spans="1:24" ht="43.5" customHeight="1" x14ac:dyDescent="0.2">
      <c r="A23" s="40">
        <v>4</v>
      </c>
      <c r="B23" s="55" t="s">
        <v>109</v>
      </c>
      <c r="C23" s="56"/>
      <c r="D23" s="23" t="s">
        <v>74</v>
      </c>
      <c r="E23" s="23">
        <v>10</v>
      </c>
      <c r="F23" s="44">
        <f t="shared" si="1"/>
        <v>0</v>
      </c>
      <c r="G23" s="44">
        <f t="shared" si="2"/>
        <v>0</v>
      </c>
      <c r="H23" s="15">
        <f t="shared" si="3"/>
        <v>90</v>
      </c>
      <c r="I23" s="15">
        <f t="shared" si="4"/>
        <v>44</v>
      </c>
      <c r="J23" s="40">
        <v>30</v>
      </c>
      <c r="K23" s="39">
        <v>0</v>
      </c>
      <c r="L23" s="40">
        <v>30</v>
      </c>
      <c r="M23" s="38">
        <v>34</v>
      </c>
      <c r="N23" s="40">
        <v>30</v>
      </c>
      <c r="O23" s="38">
        <v>10</v>
      </c>
      <c r="P23" s="40"/>
      <c r="Q23" s="1"/>
      <c r="R23" s="19">
        <f t="shared" si="0"/>
        <v>90</v>
      </c>
      <c r="S23" s="19">
        <f t="shared" si="0"/>
        <v>44</v>
      </c>
      <c r="T23" s="19">
        <f t="shared" si="5"/>
        <v>-46</v>
      </c>
      <c r="U23" s="48"/>
      <c r="V23" s="20">
        <f t="shared" si="6"/>
        <v>33.333333333333329</v>
      </c>
      <c r="W23" s="20" t="e">
        <f t="shared" si="7"/>
        <v>#DIV/0!</v>
      </c>
      <c r="X23" s="20" t="e">
        <f t="shared" si="8"/>
        <v>#DIV/0!</v>
      </c>
    </row>
    <row r="24" spans="1:24" ht="43.5" customHeight="1" x14ac:dyDescent="0.2">
      <c r="A24" s="40">
        <v>5</v>
      </c>
      <c r="B24" s="55" t="s">
        <v>110</v>
      </c>
      <c r="C24" s="56"/>
      <c r="D24" s="23" t="s">
        <v>72</v>
      </c>
      <c r="E24" s="23">
        <v>20</v>
      </c>
      <c r="F24" s="44">
        <f t="shared" si="1"/>
        <v>0</v>
      </c>
      <c r="G24" s="44">
        <f t="shared" si="2"/>
        <v>0</v>
      </c>
      <c r="H24" s="15">
        <f t="shared" si="3"/>
        <v>380</v>
      </c>
      <c r="I24" s="15">
        <f t="shared" si="4"/>
        <v>985</v>
      </c>
      <c r="J24" s="40">
        <v>130</v>
      </c>
      <c r="K24" s="39">
        <v>216</v>
      </c>
      <c r="L24" s="40">
        <v>130</v>
      </c>
      <c r="M24" s="39">
        <v>323</v>
      </c>
      <c r="N24" s="40">
        <v>120</v>
      </c>
      <c r="O24" s="39">
        <v>446</v>
      </c>
      <c r="P24" s="40"/>
      <c r="Q24" s="39"/>
      <c r="R24" s="19">
        <f t="shared" si="0"/>
        <v>380</v>
      </c>
      <c r="S24" s="19">
        <f t="shared" si="0"/>
        <v>985</v>
      </c>
      <c r="T24" s="19">
        <f t="shared" si="5"/>
        <v>605</v>
      </c>
      <c r="U24" s="28"/>
      <c r="V24" s="20">
        <f t="shared" si="6"/>
        <v>371.66666666666669</v>
      </c>
      <c r="W24" s="20" t="e">
        <f t="shared" si="7"/>
        <v>#DIV/0!</v>
      </c>
      <c r="X24" s="20" t="e">
        <f t="shared" si="8"/>
        <v>#DIV/0!</v>
      </c>
    </row>
    <row r="25" spans="1:24" ht="43.5" customHeight="1" x14ac:dyDescent="0.2">
      <c r="A25" s="40">
        <v>6</v>
      </c>
      <c r="B25" s="55" t="s">
        <v>111</v>
      </c>
      <c r="C25" s="56"/>
      <c r="D25" s="23" t="s">
        <v>72</v>
      </c>
      <c r="E25" s="23">
        <v>5</v>
      </c>
      <c r="F25" s="44">
        <f t="shared" si="1"/>
        <v>0</v>
      </c>
      <c r="G25" s="44">
        <f t="shared" si="2"/>
        <v>0</v>
      </c>
      <c r="H25" s="15">
        <f t="shared" si="3"/>
        <v>360</v>
      </c>
      <c r="I25" s="15">
        <f t="shared" si="4"/>
        <v>98</v>
      </c>
      <c r="J25" s="40">
        <v>120</v>
      </c>
      <c r="K25" s="39">
        <v>0</v>
      </c>
      <c r="L25" s="40">
        <v>120</v>
      </c>
      <c r="M25" s="38">
        <v>58</v>
      </c>
      <c r="N25" s="40">
        <v>120</v>
      </c>
      <c r="O25" s="38">
        <v>40</v>
      </c>
      <c r="P25" s="40"/>
      <c r="Q25" s="1"/>
      <c r="R25" s="19">
        <f t="shared" si="0"/>
        <v>360</v>
      </c>
      <c r="S25" s="19">
        <f t="shared" si="0"/>
        <v>98</v>
      </c>
      <c r="T25" s="19">
        <f t="shared" si="5"/>
        <v>-262</v>
      </c>
      <c r="U25" s="28"/>
      <c r="V25" s="20">
        <f t="shared" si="6"/>
        <v>33.333333333333329</v>
      </c>
      <c r="W25" s="20" t="e">
        <f t="shared" si="7"/>
        <v>#DIV/0!</v>
      </c>
      <c r="X25" s="20" t="e">
        <f t="shared" si="8"/>
        <v>#DIV/0!</v>
      </c>
    </row>
    <row r="26" spans="1:24" ht="43.5" customHeight="1" x14ac:dyDescent="0.2">
      <c r="A26" s="40">
        <v>7</v>
      </c>
      <c r="B26" s="55" t="s">
        <v>92</v>
      </c>
      <c r="C26" s="56"/>
      <c r="D26" s="23" t="s">
        <v>92</v>
      </c>
      <c r="E26" s="23">
        <v>5</v>
      </c>
      <c r="F26" s="44">
        <f t="shared" si="1"/>
        <v>0</v>
      </c>
      <c r="G26" s="44">
        <f t="shared" si="2"/>
        <v>0</v>
      </c>
      <c r="H26" s="15">
        <f t="shared" si="3"/>
        <v>9</v>
      </c>
      <c r="I26" s="15">
        <f t="shared" si="4"/>
        <v>9</v>
      </c>
      <c r="J26" s="40">
        <v>3</v>
      </c>
      <c r="K26" s="39">
        <v>3</v>
      </c>
      <c r="L26" s="40">
        <v>3</v>
      </c>
      <c r="M26" s="38">
        <v>3</v>
      </c>
      <c r="N26" s="40">
        <v>3</v>
      </c>
      <c r="O26" s="38">
        <v>3</v>
      </c>
      <c r="P26" s="40"/>
      <c r="Q26" s="1"/>
      <c r="R26" s="19">
        <f t="shared" ref="R26" si="9">J26+L26+N26+P26</f>
        <v>9</v>
      </c>
      <c r="S26" s="19">
        <f t="shared" ref="S26" si="10">K26+M26+O26+Q26</f>
        <v>9</v>
      </c>
      <c r="T26" s="19">
        <f t="shared" ref="T26" si="11">S26-R26</f>
        <v>0</v>
      </c>
      <c r="U26" s="28"/>
      <c r="V26" s="20">
        <f t="shared" si="6"/>
        <v>100</v>
      </c>
      <c r="W26" s="20" t="e">
        <f t="shared" si="7"/>
        <v>#DIV/0!</v>
      </c>
      <c r="X26" s="20" t="e">
        <f t="shared" si="8"/>
        <v>#DIV/0!</v>
      </c>
    </row>
    <row r="27" spans="1:24" ht="43.5" customHeight="1" x14ac:dyDescent="0.2">
      <c r="A27" s="22"/>
      <c r="B27" s="55"/>
      <c r="C27" s="56"/>
      <c r="D27" s="23"/>
      <c r="E27" s="23"/>
      <c r="F27" s="10"/>
      <c r="G27" s="10"/>
      <c r="H27" s="15"/>
      <c r="I27" s="15"/>
      <c r="J27" s="22"/>
      <c r="K27" s="16"/>
      <c r="L27" s="40"/>
      <c r="M27" s="1"/>
      <c r="N27" s="40"/>
      <c r="O27" s="1"/>
      <c r="P27" s="22"/>
      <c r="Q27" s="1"/>
      <c r="R27" s="19"/>
      <c r="S27" s="19"/>
      <c r="T27" s="19"/>
      <c r="U27" s="28"/>
      <c r="V27" s="20"/>
      <c r="W27" s="20"/>
      <c r="X27" s="20"/>
    </row>
    <row r="28" spans="1:24" s="8" customFormat="1" ht="36.75" customHeight="1" x14ac:dyDescent="0.2">
      <c r="A28" s="52" t="s">
        <v>32</v>
      </c>
      <c r="B28" s="53"/>
      <c r="C28" s="54"/>
      <c r="D28" s="11"/>
      <c r="E28" s="11">
        <f>SUM(E20:E27)</f>
        <v>100</v>
      </c>
      <c r="F28" s="30"/>
      <c r="G28" s="30"/>
      <c r="H28" s="11">
        <f t="shared" ref="H28:Q28" si="12">SUM(H20:H27)</f>
        <v>2576</v>
      </c>
      <c r="I28" s="11">
        <f t="shared" si="12"/>
        <v>3294</v>
      </c>
      <c r="J28" s="11">
        <f t="shared" si="12"/>
        <v>865</v>
      </c>
      <c r="K28" s="11">
        <f t="shared" si="12"/>
        <v>997</v>
      </c>
      <c r="L28" s="11">
        <f t="shared" si="12"/>
        <v>866</v>
      </c>
      <c r="M28" s="11">
        <f t="shared" si="12"/>
        <v>1057</v>
      </c>
      <c r="N28" s="11">
        <f t="shared" si="12"/>
        <v>845</v>
      </c>
      <c r="O28" s="11">
        <f t="shared" si="12"/>
        <v>1240</v>
      </c>
      <c r="P28" s="11">
        <f t="shared" si="12"/>
        <v>0</v>
      </c>
      <c r="Q28" s="11">
        <f t="shared" si="12"/>
        <v>0</v>
      </c>
      <c r="R28" s="21">
        <f t="shared" si="0"/>
        <v>2576</v>
      </c>
      <c r="S28" s="21">
        <f t="shared" si="0"/>
        <v>3294</v>
      </c>
      <c r="T28" s="21">
        <f t="shared" si="5"/>
        <v>718</v>
      </c>
      <c r="U28" s="21"/>
      <c r="V28" s="20">
        <f t="shared" si="6"/>
        <v>146.74556213017752</v>
      </c>
      <c r="W28" s="20" t="e">
        <f t="shared" si="7"/>
        <v>#DIV/0!</v>
      </c>
      <c r="X28" s="20" t="e">
        <f t="shared" si="8"/>
        <v>#DIV/0!</v>
      </c>
    </row>
    <row r="29" spans="1:24" s="9" customFormat="1" ht="14.25" customHeight="1" x14ac:dyDescent="0.2">
      <c r="F29" s="13"/>
    </row>
    <row r="30" spans="1:24" s="9" customFormat="1" ht="14.25" customHeight="1" x14ac:dyDescent="0.2">
      <c r="B30" s="14" t="s">
        <v>33</v>
      </c>
      <c r="F30" s="13"/>
      <c r="H30" s="9" t="s">
        <v>34</v>
      </c>
    </row>
    <row r="31" spans="1:24" x14ac:dyDescent="0.2">
      <c r="J31" s="6"/>
      <c r="K31" s="6"/>
      <c r="L31" s="6"/>
      <c r="M31" s="6"/>
      <c r="N31" s="6"/>
      <c r="O31" s="6"/>
      <c r="P31" s="6"/>
    </row>
    <row r="32" spans="1:24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</sheetData>
  <sheetProtection insertRows="0" deleteRows="0"/>
  <mergeCells count="31">
    <mergeCell ref="A2:X2"/>
    <mergeCell ref="N18:O18"/>
    <mergeCell ref="P18:Q18"/>
    <mergeCell ref="L18:M18"/>
    <mergeCell ref="A7:X7"/>
    <mergeCell ref="R18:T18"/>
    <mergeCell ref="A4:X4"/>
    <mergeCell ref="A5:X5"/>
    <mergeCell ref="A6:X6"/>
    <mergeCell ref="A1:X1"/>
    <mergeCell ref="A28:C28"/>
    <mergeCell ref="D18:D19"/>
    <mergeCell ref="F18:G18"/>
    <mergeCell ref="B24:C24"/>
    <mergeCell ref="B25:C25"/>
    <mergeCell ref="B23:C23"/>
    <mergeCell ref="B20:C20"/>
    <mergeCell ref="B21:C21"/>
    <mergeCell ref="B22:C22"/>
    <mergeCell ref="B19:C19"/>
    <mergeCell ref="E18:E19"/>
    <mergeCell ref="B26:C26"/>
    <mergeCell ref="V18:X18"/>
    <mergeCell ref="J18:K18"/>
    <mergeCell ref="A3:X3"/>
    <mergeCell ref="B27:C27"/>
    <mergeCell ref="A16:X16"/>
    <mergeCell ref="A15:X15"/>
    <mergeCell ref="U18:U19"/>
    <mergeCell ref="H18:I18"/>
    <mergeCell ref="A18:C18"/>
  </mergeCells>
  <phoneticPr fontId="5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opLeftCell="A14" zoomScale="90" workbookViewId="0">
      <selection activeCell="N32" sqref="N32"/>
    </sheetView>
  </sheetViews>
  <sheetFormatPr baseColWidth="10" defaultColWidth="11.42578125" defaultRowHeight="12.75" x14ac:dyDescent="0.2"/>
  <cols>
    <col min="1" max="1" width="10.85546875" style="2" customWidth="1"/>
    <col min="2" max="2" width="6.5703125" style="2" customWidth="1"/>
    <col min="3" max="3" width="37" style="2" customWidth="1"/>
    <col min="4" max="4" width="17.42578125" style="2" customWidth="1"/>
    <col min="5" max="5" width="11.42578125" style="2"/>
    <col min="6" max="6" width="12.42578125" style="2" hidden="1" customWidth="1"/>
    <col min="7" max="7" width="10.5703125" style="2" hidden="1" customWidth="1"/>
    <col min="8" max="9" width="9.7109375" style="2" hidden="1" customWidth="1"/>
    <col min="10" max="10" width="13" style="2" hidden="1" customWidth="1"/>
    <col min="11" max="11" width="9.7109375" style="2" hidden="1" customWidth="1"/>
    <col min="12" max="12" width="12.28515625" style="2" hidden="1" customWidth="1"/>
    <col min="13" max="13" width="9.7109375" style="2" hidden="1" customWidth="1"/>
    <col min="14" max="14" width="12" style="2" customWidth="1"/>
    <col min="15" max="15" width="9.7109375" style="2" customWidth="1"/>
    <col min="16" max="16" width="11.7109375" style="2" hidden="1" customWidth="1"/>
    <col min="17" max="17" width="9.7109375" style="2" hidden="1" customWidth="1"/>
    <col min="18" max="20" width="9.7109375" style="2" customWidth="1"/>
    <col min="21" max="21" width="17.7109375" style="2" customWidth="1"/>
    <col min="22" max="23" width="8.85546875" style="2" customWidth="1"/>
    <col min="24" max="24" width="9.85546875" style="2" customWidth="1"/>
    <col min="25" max="16384" width="11.42578125" style="2"/>
  </cols>
  <sheetData>
    <row r="1" spans="1:24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x14ac:dyDescent="0.2">
      <c r="A2" s="51" t="s">
        <v>121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x14ac:dyDescent="0.2">
      <c r="A3" s="51" t="s">
        <v>35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idden="1" x14ac:dyDescent="0.2">
      <c r="A4" s="50" t="s">
        <v>122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hidden="1" x14ac:dyDescent="0.2">
      <c r="A5" s="50" t="s">
        <v>123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x14ac:dyDescent="0.2">
      <c r="A6" s="50" t="s">
        <v>124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8" spans="1:24" hidden="1" x14ac:dyDescent="0.2">
      <c r="A8" s="50" t="s">
        <v>116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24" x14ac:dyDescent="0.2">
      <c r="A9" s="33" t="s">
        <v>40</v>
      </c>
      <c r="B9" s="34">
        <v>226</v>
      </c>
      <c r="C9" s="35" t="s">
        <v>58</v>
      </c>
      <c r="D9" s="3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4" x14ac:dyDescent="0.2">
      <c r="A10" s="33" t="s">
        <v>0</v>
      </c>
      <c r="B10" s="34">
        <v>7</v>
      </c>
      <c r="C10" s="35" t="s">
        <v>41</v>
      </c>
      <c r="D10" s="36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33" t="s">
        <v>42</v>
      </c>
      <c r="B11" s="34">
        <v>9</v>
      </c>
      <c r="C11" s="35" t="s">
        <v>57</v>
      </c>
      <c r="D11" s="36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33" t="s">
        <v>44</v>
      </c>
      <c r="B12" s="37">
        <v>19</v>
      </c>
      <c r="C12" s="35" t="s">
        <v>62</v>
      </c>
      <c r="D12" s="36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33" t="s">
        <v>1</v>
      </c>
      <c r="B13" s="34">
        <v>2</v>
      </c>
      <c r="C13" s="35" t="s">
        <v>63</v>
      </c>
      <c r="D13" s="36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24" x14ac:dyDescent="0.2">
      <c r="A15" s="60" t="s">
        <v>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</row>
    <row r="16" spans="1:24" ht="27" customHeight="1" x14ac:dyDescent="0.2">
      <c r="A16" s="68" t="s">
        <v>12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2.75" customHeight="1" x14ac:dyDescent="0.2">
      <c r="A18" s="61" t="s">
        <v>3</v>
      </c>
      <c r="B18" s="62"/>
      <c r="C18" s="63"/>
      <c r="D18" s="57" t="s">
        <v>5</v>
      </c>
      <c r="E18" s="57" t="s">
        <v>15</v>
      </c>
      <c r="F18" s="64" t="s">
        <v>16</v>
      </c>
      <c r="G18" s="65"/>
      <c r="H18" s="64" t="s">
        <v>17</v>
      </c>
      <c r="I18" s="65"/>
      <c r="J18" s="61" t="s">
        <v>18</v>
      </c>
      <c r="K18" s="63"/>
      <c r="L18" s="61" t="s">
        <v>19</v>
      </c>
      <c r="M18" s="63"/>
      <c r="N18" s="61" t="s">
        <v>20</v>
      </c>
      <c r="O18" s="63"/>
      <c r="P18" s="61" t="s">
        <v>21</v>
      </c>
      <c r="Q18" s="63"/>
      <c r="R18" s="59" t="s">
        <v>36</v>
      </c>
      <c r="S18" s="59"/>
      <c r="T18" s="59"/>
      <c r="U18" s="66" t="s">
        <v>37</v>
      </c>
      <c r="V18" s="64" t="s">
        <v>22</v>
      </c>
      <c r="W18" s="67"/>
      <c r="X18" s="65"/>
    </row>
    <row r="19" spans="1:24" ht="22.5" customHeight="1" x14ac:dyDescent="0.2">
      <c r="A19" s="18" t="s">
        <v>23</v>
      </c>
      <c r="B19" s="59" t="s">
        <v>4</v>
      </c>
      <c r="C19" s="59"/>
      <c r="D19" s="58"/>
      <c r="E19" s="58"/>
      <c r="F19" s="17" t="s">
        <v>24</v>
      </c>
      <c r="G19" s="17" t="s">
        <v>25</v>
      </c>
      <c r="H19" s="17" t="s">
        <v>13</v>
      </c>
      <c r="I19" s="17" t="s">
        <v>26</v>
      </c>
      <c r="J19" s="7" t="s">
        <v>27</v>
      </c>
      <c r="K19" s="7" t="s">
        <v>28</v>
      </c>
      <c r="L19" s="7" t="s">
        <v>27</v>
      </c>
      <c r="M19" s="7" t="s">
        <v>28</v>
      </c>
      <c r="N19" s="7" t="s">
        <v>27</v>
      </c>
      <c r="O19" s="7" t="s">
        <v>28</v>
      </c>
      <c r="P19" s="7" t="s">
        <v>27</v>
      </c>
      <c r="Q19" s="7" t="s">
        <v>28</v>
      </c>
      <c r="R19" s="7" t="s">
        <v>27</v>
      </c>
      <c r="S19" s="7" t="s">
        <v>28</v>
      </c>
      <c r="T19" s="7" t="s">
        <v>38</v>
      </c>
      <c r="U19" s="66"/>
      <c r="V19" s="17" t="s">
        <v>29</v>
      </c>
      <c r="W19" s="17" t="s">
        <v>30</v>
      </c>
      <c r="X19" s="17" t="s">
        <v>31</v>
      </c>
    </row>
    <row r="20" spans="1:24" ht="45" customHeight="1" x14ac:dyDescent="0.2">
      <c r="A20" s="40">
        <v>1</v>
      </c>
      <c r="B20" s="55" t="s">
        <v>112</v>
      </c>
      <c r="C20" s="56"/>
      <c r="D20" s="23" t="s">
        <v>113</v>
      </c>
      <c r="E20" s="23">
        <v>85</v>
      </c>
      <c r="F20" s="44">
        <f>$F$25*E20/100</f>
        <v>0</v>
      </c>
      <c r="G20" s="44">
        <f>$G$25*E20/100</f>
        <v>0</v>
      </c>
      <c r="H20" s="15">
        <f>J20+L20+N20+P20</f>
        <v>675</v>
      </c>
      <c r="I20" s="38">
        <f>K20+M20+O20+Q20</f>
        <v>1648</v>
      </c>
      <c r="J20" s="40">
        <v>225</v>
      </c>
      <c r="K20" s="39">
        <v>377</v>
      </c>
      <c r="L20" s="40">
        <v>225</v>
      </c>
      <c r="M20" s="39">
        <v>350</v>
      </c>
      <c r="N20" s="40">
        <v>225</v>
      </c>
      <c r="O20" s="39">
        <v>921</v>
      </c>
      <c r="P20" s="40"/>
      <c r="Q20" s="39"/>
      <c r="R20" s="19">
        <f t="shared" ref="R20:S25" si="0">J20+L20+N20+P20</f>
        <v>675</v>
      </c>
      <c r="S20" s="19">
        <f t="shared" si="0"/>
        <v>1648</v>
      </c>
      <c r="T20" s="19">
        <f>S20-R20</f>
        <v>973</v>
      </c>
      <c r="U20" s="26"/>
      <c r="V20" s="20">
        <f>O20/N20*100</f>
        <v>409.33333333333337</v>
      </c>
      <c r="W20" s="20" t="e">
        <f>G20/F20*100</f>
        <v>#DIV/0!</v>
      </c>
      <c r="X20" s="20" t="e">
        <f>V20/W20*100</f>
        <v>#DIV/0!</v>
      </c>
    </row>
    <row r="21" spans="1:24" ht="45" customHeight="1" x14ac:dyDescent="0.2">
      <c r="A21" s="40">
        <v>2</v>
      </c>
      <c r="B21" s="55" t="s">
        <v>114</v>
      </c>
      <c r="C21" s="56"/>
      <c r="D21" s="23" t="s">
        <v>92</v>
      </c>
      <c r="E21" s="23">
        <v>10</v>
      </c>
      <c r="F21" s="44">
        <f t="shared" ref="F21:F22" si="1">$F$25*E21/100</f>
        <v>0</v>
      </c>
      <c r="G21" s="44">
        <f t="shared" ref="G21:G22" si="2">$G$25*E21/100</f>
        <v>0</v>
      </c>
      <c r="H21" s="15">
        <f t="shared" ref="H21:H22" si="3">J21+L21+N21+P21</f>
        <v>9</v>
      </c>
      <c r="I21" s="38">
        <f t="shared" ref="I21:I22" si="4">K21+M21+O21+Q21</f>
        <v>9</v>
      </c>
      <c r="J21" s="40">
        <v>3</v>
      </c>
      <c r="K21" s="39">
        <v>3</v>
      </c>
      <c r="L21" s="40">
        <v>3</v>
      </c>
      <c r="M21" s="39">
        <v>3</v>
      </c>
      <c r="N21" s="40">
        <v>3</v>
      </c>
      <c r="O21" s="39">
        <v>3</v>
      </c>
      <c r="P21" s="40"/>
      <c r="Q21" s="39"/>
      <c r="R21" s="19">
        <f t="shared" si="0"/>
        <v>9</v>
      </c>
      <c r="S21" s="19">
        <f t="shared" si="0"/>
        <v>9</v>
      </c>
      <c r="T21" s="19">
        <f t="shared" ref="T21:T25" si="5">S21-R21</f>
        <v>0</v>
      </c>
      <c r="U21" s="26"/>
      <c r="V21" s="20">
        <f t="shared" ref="V21:V25" si="6">O21/N21*100</f>
        <v>100</v>
      </c>
      <c r="W21" s="20" t="e">
        <f t="shared" ref="W21:W25" si="7">G21/F21*100</f>
        <v>#DIV/0!</v>
      </c>
      <c r="X21" s="20" t="e">
        <f t="shared" ref="X21:X25" si="8">V21/W21*100</f>
        <v>#DIV/0!</v>
      </c>
    </row>
    <row r="22" spans="1:24" ht="45" customHeight="1" x14ac:dyDescent="0.2">
      <c r="A22" s="40">
        <v>3</v>
      </c>
      <c r="B22" s="55" t="s">
        <v>115</v>
      </c>
      <c r="C22" s="56"/>
      <c r="D22" s="23" t="s">
        <v>92</v>
      </c>
      <c r="E22" s="23">
        <v>5</v>
      </c>
      <c r="F22" s="44">
        <f t="shared" si="1"/>
        <v>0</v>
      </c>
      <c r="G22" s="44">
        <f t="shared" si="2"/>
        <v>0</v>
      </c>
      <c r="H22" s="15">
        <f t="shared" si="3"/>
        <v>9</v>
      </c>
      <c r="I22" s="38">
        <f t="shared" si="4"/>
        <v>9</v>
      </c>
      <c r="J22" s="40">
        <v>3</v>
      </c>
      <c r="K22" s="39">
        <v>3</v>
      </c>
      <c r="L22" s="40">
        <v>3</v>
      </c>
      <c r="M22" s="39">
        <v>3</v>
      </c>
      <c r="N22" s="40">
        <v>3</v>
      </c>
      <c r="O22" s="39">
        <v>3</v>
      </c>
      <c r="P22" s="40"/>
      <c r="Q22" s="39"/>
      <c r="R22" s="19">
        <f t="shared" si="0"/>
        <v>9</v>
      </c>
      <c r="S22" s="19">
        <f t="shared" si="0"/>
        <v>9</v>
      </c>
      <c r="T22" s="19">
        <f t="shared" si="5"/>
        <v>0</v>
      </c>
      <c r="U22" s="26"/>
      <c r="V22" s="20">
        <f t="shared" si="6"/>
        <v>100</v>
      </c>
      <c r="W22" s="20" t="e">
        <f t="shared" si="7"/>
        <v>#DIV/0!</v>
      </c>
      <c r="X22" s="20" t="e">
        <f t="shared" si="8"/>
        <v>#DIV/0!</v>
      </c>
    </row>
    <row r="23" spans="1:24" ht="45" customHeight="1" x14ac:dyDescent="0.2">
      <c r="A23" s="22"/>
      <c r="B23" s="55"/>
      <c r="C23" s="56"/>
      <c r="D23" s="23"/>
      <c r="E23" s="23"/>
      <c r="F23" s="10"/>
      <c r="G23" s="5"/>
      <c r="H23" s="15"/>
      <c r="I23" s="38"/>
      <c r="J23" s="22"/>
      <c r="K23" s="16"/>
      <c r="L23" s="40"/>
      <c r="M23" s="1"/>
      <c r="N23" s="40"/>
      <c r="O23" s="1"/>
      <c r="P23" s="22"/>
      <c r="Q23" s="1"/>
      <c r="R23" s="19"/>
      <c r="S23" s="19"/>
      <c r="T23" s="19"/>
      <c r="U23" s="26"/>
      <c r="V23" s="20"/>
      <c r="W23" s="20"/>
      <c r="X23" s="20"/>
    </row>
    <row r="24" spans="1:24" ht="45" customHeight="1" x14ac:dyDescent="0.2">
      <c r="A24" s="22"/>
      <c r="B24" s="55"/>
      <c r="C24" s="56"/>
      <c r="D24" s="23"/>
      <c r="E24" s="23"/>
      <c r="F24" s="10"/>
      <c r="G24" s="5"/>
      <c r="H24" s="15"/>
      <c r="I24" s="38"/>
      <c r="J24" s="22"/>
      <c r="K24" s="16"/>
      <c r="L24" s="40"/>
      <c r="M24" s="1"/>
      <c r="N24" s="40"/>
      <c r="O24" s="1"/>
      <c r="P24" s="22"/>
      <c r="Q24" s="1"/>
      <c r="R24" s="19"/>
      <c r="S24" s="19"/>
      <c r="T24" s="19"/>
      <c r="U24" s="26"/>
      <c r="V24" s="20"/>
      <c r="W24" s="20"/>
      <c r="X24" s="20"/>
    </row>
    <row r="25" spans="1:24" s="8" customFormat="1" ht="36.75" customHeight="1" x14ac:dyDescent="0.2">
      <c r="A25" s="52" t="s">
        <v>32</v>
      </c>
      <c r="B25" s="53"/>
      <c r="C25" s="54"/>
      <c r="D25" s="11"/>
      <c r="E25" s="11">
        <f>SUM(E20:E24)</f>
        <v>100</v>
      </c>
      <c r="F25" s="12"/>
      <c r="G25" s="30"/>
      <c r="H25" s="11">
        <f t="shared" ref="H25:P25" si="9">SUM(H20:H24)</f>
        <v>693</v>
      </c>
      <c r="I25" s="11">
        <f t="shared" si="9"/>
        <v>1666</v>
      </c>
      <c r="J25" s="11">
        <f t="shared" si="9"/>
        <v>231</v>
      </c>
      <c r="K25" s="11"/>
      <c r="L25" s="11">
        <f t="shared" si="9"/>
        <v>231</v>
      </c>
      <c r="M25" s="11"/>
      <c r="N25" s="11">
        <f t="shared" ref="N25" si="10">SUM(N20:N24)</f>
        <v>231</v>
      </c>
      <c r="O25" s="11"/>
      <c r="P25" s="11">
        <f t="shared" si="9"/>
        <v>0</v>
      </c>
      <c r="Q25" s="11"/>
      <c r="R25" s="21">
        <f t="shared" si="0"/>
        <v>693</v>
      </c>
      <c r="S25" s="21">
        <f t="shared" si="0"/>
        <v>0</v>
      </c>
      <c r="T25" s="21">
        <f t="shared" si="5"/>
        <v>-693</v>
      </c>
      <c r="U25" s="21"/>
      <c r="V25" s="20">
        <f t="shared" si="6"/>
        <v>0</v>
      </c>
      <c r="W25" s="20" t="e">
        <f t="shared" si="7"/>
        <v>#DIV/0!</v>
      </c>
      <c r="X25" s="20" t="e">
        <f t="shared" si="8"/>
        <v>#DIV/0!</v>
      </c>
    </row>
    <row r="26" spans="1:24" s="9" customFormat="1" ht="14.25" customHeight="1" x14ac:dyDescent="0.2">
      <c r="F26" s="13"/>
    </row>
    <row r="27" spans="1:24" s="9" customFormat="1" ht="14.25" customHeight="1" x14ac:dyDescent="0.2">
      <c r="B27" s="14" t="s">
        <v>33</v>
      </c>
      <c r="F27" s="13"/>
      <c r="H27" s="9" t="s">
        <v>34</v>
      </c>
    </row>
  </sheetData>
  <sheetProtection insertRows="0" deleteRows="0"/>
  <mergeCells count="28">
    <mergeCell ref="A1:X1"/>
    <mergeCell ref="A8:X8"/>
    <mergeCell ref="A3:X3"/>
    <mergeCell ref="A2:X2"/>
    <mergeCell ref="A5:X5"/>
    <mergeCell ref="A4:X4"/>
    <mergeCell ref="A6:X6"/>
    <mergeCell ref="R18:T18"/>
    <mergeCell ref="U18:U19"/>
    <mergeCell ref="V18:X18"/>
    <mergeCell ref="A16:X16"/>
    <mergeCell ref="A15:X15"/>
    <mergeCell ref="N18:O18"/>
    <mergeCell ref="P18:Q18"/>
    <mergeCell ref="A25:C25"/>
    <mergeCell ref="B21:C21"/>
    <mergeCell ref="B22:C22"/>
    <mergeCell ref="B23:C23"/>
    <mergeCell ref="B24:C24"/>
    <mergeCell ref="B20:C20"/>
    <mergeCell ref="A18:C18"/>
    <mergeCell ref="E18:E19"/>
    <mergeCell ref="L18:M18"/>
    <mergeCell ref="D18:D19"/>
    <mergeCell ref="J18:K18"/>
    <mergeCell ref="B19:C19"/>
    <mergeCell ref="F18:G18"/>
    <mergeCell ref="H18:I18"/>
  </mergeCells>
  <phoneticPr fontId="5" type="noConversion"/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226 07 01 019 01 PPTO 2022</vt:lpstr>
      <vt:lpstr>226 07 02 019 03 PPTO 2022</vt:lpstr>
      <vt:lpstr>226 07 03 019 04 PPTO 2022</vt:lpstr>
      <vt:lpstr>226 07 04 019 09 PPTO 2022</vt:lpstr>
      <vt:lpstr>226 07 05 019 06 PPTO 2022</vt:lpstr>
      <vt:lpstr>226 07 07 019 12 PPTO 2022</vt:lpstr>
      <vt:lpstr>226 07 08 019 07 PPTO 2022</vt:lpstr>
      <vt:lpstr>226 07 09 019 02 PPTO 2022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Vorago</cp:lastModifiedBy>
  <cp:lastPrinted>2022-10-13T17:33:14Z</cp:lastPrinted>
  <dcterms:created xsi:type="dcterms:W3CDTF">2010-04-16T17:39:00Z</dcterms:created>
  <dcterms:modified xsi:type="dcterms:W3CDTF">2022-10-22T18:35:50Z</dcterms:modified>
</cp:coreProperties>
</file>